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од1" sheetId="1" r:id="rId1"/>
  </sheets>
  <definedNames>
    <definedName name="_xlnm.Print_Area" localSheetId="0">'Дод1'!$A$1:$X$20</definedName>
  </definedNames>
  <calcPr fullCalcOnLoad="1" refMode="R1C1"/>
</workbook>
</file>

<file path=xl/sharedStrings.xml><?xml version="1.0" encoding="utf-8"?>
<sst xmlns="http://schemas.openxmlformats.org/spreadsheetml/2006/main" count="62" uniqueCount="35">
  <si>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</si>
  <si>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</si>
  <si>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</si>
  <si>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</si>
  <si>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</si>
  <si>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</si>
  <si>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</si>
  <si>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</si>
  <si>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</si>
  <si>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 xml:space="preserve">Телефон вик.: </t>
  </si>
  <si>
    <t>освітня субвенція (КЕКВ 2620)</t>
  </si>
  <si>
    <t>медична субвенція (КЕКВ 2620)</t>
  </si>
  <si>
    <t>Додаток 1</t>
  </si>
  <si>
    <t>Відсоток розподілених коштів</t>
  </si>
  <si>
    <t xml:space="preserve">Оборотний залишок бюджетних коштів </t>
  </si>
  <si>
    <t>у тому числі на: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</si>
  <si>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</si>
  <si>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</si>
  <si>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</si>
  <si>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</si>
  <si>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</si>
  <si>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Всього</t>
  </si>
  <si>
    <t>Показник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</si>
  <si>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</si>
  <si>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</si>
  <si>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</si>
  <si>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t>Шаблон 1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</si>
  <si>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</si>
  <si>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</si>
  <si>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</si>
  <si>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Виправлена формула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</si>
  <si>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</si>
  <si>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</si>
  <si>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</si>
  <si>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r>
      <t>бюджету</t>
    </r>
    <r>
      <rPr>
        <b/>
        <u val="single"/>
        <sz val="11"/>
        <rFont val="Arial Cyr"/>
        <family val="0"/>
      </rPr>
      <t xml:space="preserve"> Чернігівського району  </t>
    </r>
    <r>
      <rPr>
        <b/>
        <sz val="11"/>
        <rFont val="Arial Cyr"/>
        <family val="0"/>
      </rPr>
      <t xml:space="preserve"> станом  на 01.01.2019 року</t>
    </r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</si>
</sst>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  <numFmt numFmtId="202" formatCode="#,##0.0000000"/>
  </numFmts>
  <fonts count="3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93" fontId="0" fillId="0" borderId="10" xfId="0" applyNumberFormat="1" applyBorder="1" applyAlignment="1" applyProtection="1">
      <alignment wrapText="1"/>
      <protection locked="0"/>
    </xf>
    <xf numFmtId="193" fontId="13" fillId="0" borderId="1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0" fillId="24" borderId="0" xfId="0" applyFill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193" fontId="0" fillId="0" borderId="11" xfId="0" applyNumberFormat="1" applyFont="1" applyFill="1" applyBorder="1" applyAlignment="1" applyProtection="1">
      <alignment shrinkToFit="1"/>
      <protection locked="0"/>
    </xf>
    <xf numFmtId="193" fontId="0" fillId="0" borderId="11" xfId="0" applyNumberFormat="1" applyFont="1" applyFill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13" fillId="25" borderId="10" xfId="0" applyNumberFormat="1" applyFont="1" applyFill="1" applyBorder="1" applyAlignment="1" applyProtection="1">
      <alignment shrinkToFit="1"/>
      <protection/>
    </xf>
    <xf numFmtId="193" fontId="13" fillId="25" borderId="10" xfId="0" applyNumberFormat="1" applyFont="1" applyFill="1" applyBorder="1" applyAlignment="1" applyProtection="1">
      <alignment/>
      <protection/>
    </xf>
    <xf numFmtId="193" fontId="13" fillId="25" borderId="11" xfId="0" applyNumberFormat="1" applyFont="1" applyFill="1" applyBorder="1" applyAlignment="1" applyProtection="1">
      <alignment shrinkToFit="1"/>
      <protection/>
    </xf>
    <xf numFmtId="194" fontId="13" fillId="25" borderId="10" xfId="0" applyNumberFormat="1" applyFont="1" applyFill="1" applyBorder="1" applyAlignment="1" applyProtection="1">
      <alignment shrinkToFit="1"/>
      <protection/>
    </xf>
    <xf numFmtId="193" fontId="0" fillId="25" borderId="10" xfId="0" applyNumberFormat="1" applyFill="1" applyBorder="1" applyAlignment="1" applyProtection="1">
      <alignment/>
      <protection/>
    </xf>
    <xf numFmtId="193" fontId="0" fillId="25" borderId="10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 locked="0"/>
    </xf>
    <xf numFmtId="193" fontId="15" fillId="0" borderId="10" xfId="0" applyNumberFormat="1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193" fontId="0" fillId="24" borderId="10" xfId="0" applyNumberFormat="1" applyFill="1" applyBorder="1" applyAlignment="1" applyProtection="1">
      <alignment/>
      <protection/>
    </xf>
    <xf numFmtId="0" fontId="13" fillId="24" borderId="0" xfId="0" applyFont="1" applyFill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view="pageBreakPreview" zoomScaleSheetLayoutView="100" zoomScalePageLayoutView="0" workbookViewId="0" topLeftCell="A7">
      <selection activeCell="C3" sqref="C3:V3"/>
    </sheetView>
  </sheetViews>
  <sheetFormatPr defaultColWidth="9.25390625" defaultRowHeight="12.75"/>
  <cols>
    <col min="1" max="1" width="22.625" style="3" customWidth="1"/>
    <col min="2" max="2" width="12.25390625" style="3" customWidth="1"/>
    <col min="3" max="3" width="10.25390625" style="3" customWidth="1"/>
    <col min="4" max="4" width="10.75390625" style="3" customWidth="1"/>
    <col min="5" max="5" width="10.875" style="3" customWidth="1"/>
    <col min="6" max="7" width="11.375" style="3" customWidth="1"/>
    <col min="8" max="8" width="6.375" style="3" customWidth="1"/>
    <col min="9" max="9" width="10.00390625" style="3" customWidth="1"/>
    <col min="10" max="10" width="5.00390625" style="3" customWidth="1"/>
    <col min="11" max="11" width="10.25390625" style="3" customWidth="1"/>
    <col min="12" max="12" width="4.875" style="3" customWidth="1"/>
    <col min="13" max="13" width="10.25390625" style="3" customWidth="1"/>
    <col min="14" max="14" width="5.375" style="3" customWidth="1"/>
    <col min="15" max="15" width="10.25390625" style="3" customWidth="1"/>
    <col min="16" max="16" width="5.125" style="3" customWidth="1"/>
    <col min="17" max="17" width="7.125" style="3" customWidth="1"/>
    <col min="18" max="18" width="5.125" style="3" customWidth="1"/>
    <col min="19" max="19" width="6.75390625" style="3" customWidth="1"/>
    <col min="20" max="20" width="5.625" style="3" customWidth="1"/>
    <col min="21" max="21" width="9.25390625" style="3" customWidth="1"/>
    <col min="22" max="22" width="5.25390625" style="3" customWidth="1"/>
    <col min="23" max="23" width="9.375" style="3" customWidth="1"/>
    <col min="24" max="16384" width="9.25390625" style="3" customWidth="1"/>
  </cols>
  <sheetData>
    <row r="1" spans="1:23" ht="18">
      <c r="A1" s="29" t="s">
        <v>26</v>
      </c>
      <c r="B1" s="1"/>
      <c r="C1" s="2"/>
      <c r="D1" s="2"/>
      <c r="E1" s="2"/>
      <c r="W1" s="3" t="s">
        <v>12</v>
      </c>
    </row>
    <row r="3" spans="3:24" ht="15"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6"/>
      <c r="X3" s="6"/>
    </row>
    <row r="4" spans="3:24" ht="15">
      <c r="C4" s="4"/>
      <c r="D4" s="33" t="s">
        <v>34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6"/>
      <c r="V4" s="6"/>
      <c r="W4" s="6"/>
      <c r="X4" s="4"/>
    </row>
    <row r="5" ht="12.75">
      <c r="X5" s="3" t="s">
        <v>1</v>
      </c>
    </row>
    <row r="6" spans="1:24" ht="12.75" customHeight="1">
      <c r="A6" s="32" t="s">
        <v>22</v>
      </c>
      <c r="B6" s="34" t="s">
        <v>2</v>
      </c>
      <c r="C6" s="32" t="s">
        <v>14</v>
      </c>
      <c r="D6" s="32" t="s">
        <v>3</v>
      </c>
      <c r="E6" s="32" t="s">
        <v>4</v>
      </c>
      <c r="F6" s="32" t="s">
        <v>16</v>
      </c>
      <c r="G6" s="37" t="s">
        <v>15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  <c r="W6" s="35" t="s">
        <v>13</v>
      </c>
      <c r="X6" s="32" t="s">
        <v>5</v>
      </c>
    </row>
    <row r="7" spans="1:24" ht="180.75">
      <c r="A7" s="32"/>
      <c r="B7" s="34"/>
      <c r="C7" s="32"/>
      <c r="D7" s="32"/>
      <c r="E7" s="32">
        <f>+B7-C7-D7</f>
        <v>0</v>
      </c>
      <c r="F7" s="32"/>
      <c r="G7" s="12" t="s">
        <v>17</v>
      </c>
      <c r="H7" s="14" t="s">
        <v>6</v>
      </c>
      <c r="I7" s="12" t="s">
        <v>18</v>
      </c>
      <c r="J7" s="14" t="s">
        <v>6</v>
      </c>
      <c r="K7" s="12" t="s">
        <v>19</v>
      </c>
      <c r="L7" s="14" t="s">
        <v>6</v>
      </c>
      <c r="M7" s="12" t="s">
        <v>20</v>
      </c>
      <c r="N7" s="14" t="s">
        <v>6</v>
      </c>
      <c r="O7" s="12" t="s">
        <v>7</v>
      </c>
      <c r="P7" s="14" t="s">
        <v>6</v>
      </c>
      <c r="Q7" s="14" t="s">
        <v>10</v>
      </c>
      <c r="R7" s="14" t="s">
        <v>6</v>
      </c>
      <c r="S7" s="14" t="s">
        <v>11</v>
      </c>
      <c r="T7" s="14" t="s">
        <v>6</v>
      </c>
      <c r="U7" s="14" t="s">
        <v>8</v>
      </c>
      <c r="V7" s="14" t="s">
        <v>6</v>
      </c>
      <c r="W7" s="36"/>
      <c r="X7" s="32"/>
    </row>
    <row r="8" spans="1:24" s="10" customFormat="1" ht="43.5" customHeight="1">
      <c r="A8" s="9" t="s">
        <v>21</v>
      </c>
      <c r="B8" s="20">
        <f>SUM(B10:B13)</f>
        <v>23866.4713</v>
      </c>
      <c r="C8" s="21">
        <f>+C10</f>
        <v>35.9</v>
      </c>
      <c r="D8" s="21">
        <f>+D10</f>
        <v>3616.15168</v>
      </c>
      <c r="E8" s="21">
        <f>+B8-C8-D8</f>
        <v>20214.41962</v>
      </c>
      <c r="F8" s="20">
        <f>+G8+I8+K8+M8+O8+Q8+S8+U8</f>
        <v>19171.11289</v>
      </c>
      <c r="G8" s="22">
        <f>+G10+G11</f>
        <v>5776.376410000001</v>
      </c>
      <c r="H8" s="22">
        <f aca="true" t="shared" si="0" ref="H8:H13">IF($F8=0,0,+G8/$F8*100)</f>
        <v>30.13062644377345</v>
      </c>
      <c r="I8" s="22">
        <f>+I10</f>
        <v>689.80261</v>
      </c>
      <c r="J8" s="22">
        <f aca="true" t="shared" si="1" ref="J8:J13">IF($F8=0,0,+I8/$F8*100)</f>
        <v>3.5981354549313282</v>
      </c>
      <c r="K8" s="22">
        <f>+K10+K12</f>
        <v>0</v>
      </c>
      <c r="L8" s="22">
        <f aca="true" t="shared" si="2" ref="L8:L13">IF($F8=0,0,+K8/$F8*100)</f>
        <v>0</v>
      </c>
      <c r="M8" s="22">
        <f>+M10+M12</f>
        <v>234.78</v>
      </c>
      <c r="N8" s="22">
        <f aca="true" t="shared" si="3" ref="N8:N13">IF($F8=0,0,+M8/$F8*100)</f>
        <v>1.224655038792586</v>
      </c>
      <c r="O8" s="22">
        <f>+O10+O11+O12+O13</f>
        <v>8386.54659</v>
      </c>
      <c r="P8" s="22">
        <f aca="true" t="shared" si="4" ref="P8:P13">IF($F8=0,0,+O8/$F8*100)</f>
        <v>43.74574725066991</v>
      </c>
      <c r="Q8" s="22">
        <f>+Q11</f>
        <v>0</v>
      </c>
      <c r="R8" s="22">
        <f aca="true" t="shared" si="5" ref="R8:R13">IF($F8=0,0,+Q8/$F8*100)</f>
        <v>0</v>
      </c>
      <c r="S8" s="22">
        <f>+S12</f>
        <v>0</v>
      </c>
      <c r="T8" s="22">
        <f aca="true" t="shared" si="6" ref="T8:T13">IF($F8=0,0,+S8/$F8*100)</f>
        <v>0</v>
      </c>
      <c r="U8" s="22">
        <f>+U10+U11+U12+U13</f>
        <v>4083.607280000001</v>
      </c>
      <c r="V8" s="22">
        <f aca="true" t="shared" si="7" ref="V8:V13">IF($F8=0,0,+U8/$F8*100)</f>
        <v>21.300835811832734</v>
      </c>
      <c r="W8" s="23">
        <f aca="true" t="shared" si="8" ref="W8:W13">+IF(E8=0,0,F8/E8)</f>
        <v>0.9483879948268334</v>
      </c>
      <c r="X8" s="20">
        <f aca="true" t="shared" si="9" ref="X8:X13">+E8-F8</f>
        <v>1043.3067300000002</v>
      </c>
    </row>
    <row r="9" spans="1:26" s="10" customFormat="1" ht="101.25">
      <c r="A9" s="28" t="s">
        <v>25</v>
      </c>
      <c r="B9" s="20">
        <f>+B10+B11+B12</f>
        <v>22236.4713</v>
      </c>
      <c r="C9" s="21">
        <f>+C10</f>
        <v>35.9</v>
      </c>
      <c r="D9" s="21">
        <f>+D10</f>
        <v>3616.15168</v>
      </c>
      <c r="E9" s="30">
        <f>+B9-C9-D9</f>
        <v>18584.41962</v>
      </c>
      <c r="F9" s="25">
        <f>+G9+I9+K9+M9+O9+Q9+S9+U9</f>
        <v>17541.11289</v>
      </c>
      <c r="G9" s="27">
        <f>+G10+G11</f>
        <v>5776.376410000001</v>
      </c>
      <c r="H9" s="26">
        <f t="shared" si="0"/>
        <v>32.93050130982881</v>
      </c>
      <c r="I9" s="27">
        <f>+I10</f>
        <v>689.80261</v>
      </c>
      <c r="J9" s="26">
        <f t="shared" si="1"/>
        <v>3.932490568447621</v>
      </c>
      <c r="K9" s="27">
        <f>+K10+K12</f>
        <v>0</v>
      </c>
      <c r="L9" s="26">
        <f t="shared" si="2"/>
        <v>0</v>
      </c>
      <c r="M9" s="27">
        <f>+M10+M12</f>
        <v>234.78</v>
      </c>
      <c r="N9" s="26">
        <f t="shared" si="3"/>
        <v>1.338455555655454</v>
      </c>
      <c r="O9" s="27">
        <f>+O10+O11+O12</f>
        <v>6756.54659</v>
      </c>
      <c r="P9" s="26">
        <f t="shared" si="4"/>
        <v>38.51834619827248</v>
      </c>
      <c r="Q9" s="27">
        <f>+Q11</f>
        <v>0</v>
      </c>
      <c r="R9" s="26">
        <f t="shared" si="5"/>
        <v>0</v>
      </c>
      <c r="S9" s="27">
        <f>+S12</f>
        <v>0</v>
      </c>
      <c r="T9" s="26">
        <f t="shared" si="6"/>
        <v>0</v>
      </c>
      <c r="U9" s="27">
        <f>+U10+U11+U12</f>
        <v>4083.607280000001</v>
      </c>
      <c r="V9" s="26">
        <f t="shared" si="7"/>
        <v>23.280206367795635</v>
      </c>
      <c r="W9" s="23">
        <f t="shared" si="8"/>
        <v>0.9438612153980195</v>
      </c>
      <c r="X9" s="25">
        <f t="shared" si="9"/>
        <v>1043.3067300000002</v>
      </c>
      <c r="Y9" s="31"/>
      <c r="Z9" s="10" t="s">
        <v>30</v>
      </c>
    </row>
    <row r="10" spans="1:25" ht="105" customHeight="1">
      <c r="A10" s="8" t="s">
        <v>27</v>
      </c>
      <c r="B10" s="11">
        <f>15116.69291+D10</f>
        <v>18732.84459</v>
      </c>
      <c r="C10" s="11">
        <v>35.9</v>
      </c>
      <c r="D10" s="11">
        <v>3616.15168</v>
      </c>
      <c r="E10" s="30">
        <f>+B10-C10-D10</f>
        <v>15080.79291</v>
      </c>
      <c r="F10" s="25">
        <f>+G10+I10+K10+M10+O10+U10</f>
        <v>14037.48618</v>
      </c>
      <c r="G10" s="15">
        <f>305.325+22.651+11.323+57.4+14.028+1766.402+381.60684+2501.9+11.25+46.92648+14.15718+172+50.96+103.78892+44.91599+70.225+23.358+142.056+26.103+10</f>
        <v>5776.376410000001</v>
      </c>
      <c r="H10" s="26">
        <f t="shared" si="0"/>
        <v>41.149649844214494</v>
      </c>
      <c r="I10" s="15">
        <f>23+28.7+35.506+1.6+4.5+21.822+45+1.1+23.8+9.715+2+3+10+435.59129+24.46832+20</f>
        <v>689.80261</v>
      </c>
      <c r="J10" s="26">
        <f t="shared" si="1"/>
        <v>4.914003840536639</v>
      </c>
      <c r="K10" s="15"/>
      <c r="L10" s="26">
        <f t="shared" si="2"/>
        <v>0</v>
      </c>
      <c r="M10" s="15">
        <f>166.63+3.9+30.73+9.52+6+18</f>
        <v>234.78</v>
      </c>
      <c r="N10" s="26">
        <f t="shared" si="3"/>
        <v>1.6725216822261548</v>
      </c>
      <c r="O10" s="15">
        <f>64.899+93+10.5+19.82182+47.592+42+30+50+8.046+15.2+100+350+6.596+6.596+20+8.5+40+40.863+10+111.8+2.98084+8.299+1911.54822+10.4+225+9.278+10</f>
        <v>3252.9198799999995</v>
      </c>
      <c r="P10" s="26">
        <f t="shared" si="4"/>
        <v>23.17309408742014</v>
      </c>
      <c r="Q10" s="16" t="s">
        <v>24</v>
      </c>
      <c r="R10" s="26" t="e">
        <f t="shared" si="5"/>
        <v>#VALUE!</v>
      </c>
      <c r="S10" s="16" t="s">
        <v>24</v>
      </c>
      <c r="T10" s="26" t="e">
        <f t="shared" si="6"/>
        <v>#VALUE!</v>
      </c>
      <c r="U10" s="15">
        <f>654.487+347.94796-20+786.25534+57.946+47.508+187.645+56.55322+10+12+8+12.487+4+537.10498+93.004+3+230+31.59022+125+18.438+10+56.032+451.37032+53+74.16274-0.01+26.168+60.124+21.988+49.764+2.53+4+37.445+2.5+4.221+16.563+10.7815+0.001</f>
        <v>4083.607280000001</v>
      </c>
      <c r="V10" s="26">
        <f t="shared" si="7"/>
        <v>29.090730545602582</v>
      </c>
      <c r="W10" s="23">
        <f t="shared" si="8"/>
        <v>0.9308188411427499</v>
      </c>
      <c r="X10" s="25">
        <f t="shared" si="9"/>
        <v>1043.3067300000002</v>
      </c>
      <c r="Y10" s="13"/>
    </row>
    <row r="11" spans="1:24" ht="62.25" customHeight="1">
      <c r="A11" s="8" t="s">
        <v>28</v>
      </c>
      <c r="B11" s="11">
        <v>3503.62671</v>
      </c>
      <c r="C11" s="16" t="s">
        <v>24</v>
      </c>
      <c r="D11" s="16" t="s">
        <v>24</v>
      </c>
      <c r="E11" s="24">
        <f>+B11</f>
        <v>3503.62671</v>
      </c>
      <c r="F11" s="25">
        <f>+G11+O11+Q11+U11</f>
        <v>3503.62671</v>
      </c>
      <c r="G11" s="15"/>
      <c r="H11" s="26">
        <f t="shared" si="0"/>
        <v>0</v>
      </c>
      <c r="I11" s="16" t="s">
        <v>24</v>
      </c>
      <c r="J11" s="26" t="e">
        <f t="shared" si="1"/>
        <v>#VALUE!</v>
      </c>
      <c r="K11" s="16" t="s">
        <v>24</v>
      </c>
      <c r="L11" s="26" t="e">
        <f t="shared" si="2"/>
        <v>#VALUE!</v>
      </c>
      <c r="M11" s="16" t="s">
        <v>24</v>
      </c>
      <c r="N11" s="26" t="e">
        <f t="shared" si="3"/>
        <v>#VALUE!</v>
      </c>
      <c r="O11" s="15">
        <v>3503.62671</v>
      </c>
      <c r="P11" s="26">
        <f t="shared" si="4"/>
        <v>100</v>
      </c>
      <c r="Q11" s="15"/>
      <c r="R11" s="26">
        <f t="shared" si="5"/>
        <v>0</v>
      </c>
      <c r="S11" s="16" t="s">
        <v>24</v>
      </c>
      <c r="T11" s="26" t="e">
        <f t="shared" si="6"/>
        <v>#VALUE!</v>
      </c>
      <c r="U11" s="15"/>
      <c r="V11" s="26">
        <f t="shared" si="7"/>
        <v>0</v>
      </c>
      <c r="W11" s="23">
        <f t="shared" si="8"/>
        <v>1</v>
      </c>
      <c r="X11" s="25">
        <f t="shared" si="9"/>
        <v>0</v>
      </c>
    </row>
    <row r="12" spans="1:24" ht="62.25" customHeight="1">
      <c r="A12" s="8" t="s">
        <v>29</v>
      </c>
      <c r="B12" s="11"/>
      <c r="C12" s="16" t="s">
        <v>24</v>
      </c>
      <c r="D12" s="16" t="s">
        <v>24</v>
      </c>
      <c r="E12" s="24">
        <f>+B12</f>
        <v>0</v>
      </c>
      <c r="F12" s="25">
        <f>+K12+M12+O12+S12+U12</f>
        <v>0</v>
      </c>
      <c r="G12" s="16" t="s">
        <v>24</v>
      </c>
      <c r="H12" s="26">
        <f t="shared" si="0"/>
        <v>0</v>
      </c>
      <c r="I12" s="16" t="s">
        <v>24</v>
      </c>
      <c r="J12" s="26">
        <f t="shared" si="1"/>
        <v>0</v>
      </c>
      <c r="K12" s="15"/>
      <c r="L12" s="26">
        <f t="shared" si="2"/>
        <v>0</v>
      </c>
      <c r="M12" s="15"/>
      <c r="N12" s="26">
        <f t="shared" si="3"/>
        <v>0</v>
      </c>
      <c r="O12" s="15"/>
      <c r="P12" s="26">
        <f t="shared" si="4"/>
        <v>0</v>
      </c>
      <c r="Q12" s="16" t="s">
        <v>24</v>
      </c>
      <c r="R12" s="26">
        <f t="shared" si="5"/>
        <v>0</v>
      </c>
      <c r="S12" s="15"/>
      <c r="T12" s="26">
        <f t="shared" si="6"/>
        <v>0</v>
      </c>
      <c r="U12" s="15"/>
      <c r="V12" s="26">
        <f t="shared" si="7"/>
        <v>0</v>
      </c>
      <c r="W12" s="23">
        <f t="shared" si="8"/>
        <v>0</v>
      </c>
      <c r="X12" s="25">
        <f t="shared" si="9"/>
        <v>0</v>
      </c>
    </row>
    <row r="13" spans="1:24" ht="105" customHeight="1">
      <c r="A13" s="8" t="s">
        <v>23</v>
      </c>
      <c r="B13" s="11">
        <v>1630</v>
      </c>
      <c r="C13" s="16" t="s">
        <v>24</v>
      </c>
      <c r="D13" s="16" t="s">
        <v>24</v>
      </c>
      <c r="E13" s="24">
        <f>+B13</f>
        <v>1630</v>
      </c>
      <c r="F13" s="25">
        <f>+O13+U13</f>
        <v>1630</v>
      </c>
      <c r="G13" s="16" t="s">
        <v>24</v>
      </c>
      <c r="H13" s="26" t="e">
        <f t="shared" si="0"/>
        <v>#VALUE!</v>
      </c>
      <c r="I13" s="16" t="s">
        <v>24</v>
      </c>
      <c r="J13" s="26" t="e">
        <f t="shared" si="1"/>
        <v>#VALUE!</v>
      </c>
      <c r="K13" s="16" t="s">
        <v>24</v>
      </c>
      <c r="L13" s="26" t="e">
        <f t="shared" si="2"/>
        <v>#VALUE!</v>
      </c>
      <c r="M13" s="16" t="s">
        <v>24</v>
      </c>
      <c r="N13" s="26" t="e">
        <f t="shared" si="3"/>
        <v>#VALUE!</v>
      </c>
      <c r="O13" s="15">
        <v>1630</v>
      </c>
      <c r="P13" s="26">
        <f t="shared" si="4"/>
        <v>100</v>
      </c>
      <c r="Q13" s="16" t="s">
        <v>24</v>
      </c>
      <c r="R13" s="26" t="e">
        <f t="shared" si="5"/>
        <v>#VALUE!</v>
      </c>
      <c r="S13" s="16" t="s">
        <v>24</v>
      </c>
      <c r="T13" s="26" t="e">
        <f t="shared" si="6"/>
        <v>#VALUE!</v>
      </c>
      <c r="U13" s="15"/>
      <c r="V13" s="26">
        <f t="shared" si="7"/>
        <v>0</v>
      </c>
      <c r="W13" s="23">
        <f t="shared" si="8"/>
        <v>1</v>
      </c>
      <c r="X13" s="25">
        <f t="shared" si="9"/>
        <v>0</v>
      </c>
    </row>
    <row r="14" ht="12.75">
      <c r="A14" s="7"/>
    </row>
    <row r="15" spans="2:12" ht="12.75">
      <c r="B15" s="3" t="s">
        <v>31</v>
      </c>
      <c r="C15" s="5"/>
      <c r="D15" s="5"/>
      <c r="E15" s="5"/>
      <c r="F15" s="5"/>
      <c r="G15" s="5"/>
      <c r="H15" s="40"/>
      <c r="I15" s="40"/>
      <c r="K15" s="40" t="s">
        <v>32</v>
      </c>
      <c r="L15" s="40"/>
    </row>
    <row r="16" spans="3:12" ht="6.75" customHeight="1">
      <c r="C16" s="5"/>
      <c r="D16" s="5"/>
      <c r="E16" s="5"/>
      <c r="F16" s="5"/>
      <c r="G16" s="5"/>
      <c r="H16" s="40"/>
      <c r="I16" s="40"/>
      <c r="K16" s="41"/>
      <c r="L16" s="41"/>
    </row>
    <row r="17" spans="2:3" s="17" customFormat="1" ht="12.75" hidden="1">
      <c r="B17" s="18"/>
      <c r="C17" s="19"/>
    </row>
    <row r="18" s="17" customFormat="1" ht="3.75" customHeight="1"/>
    <row r="19" spans="2:3" s="17" customFormat="1" ht="12.75">
      <c r="B19" s="18" t="s">
        <v>9</v>
      </c>
      <c r="C19" s="19" t="s">
        <v>33</v>
      </c>
    </row>
    <row r="21" ht="12.75">
      <c r="B21" s="19"/>
    </row>
  </sheetData>
  <sheetProtection formatCells="0" formatColumns="0" formatRows="0"/>
  <mergeCells count="15">
    <mergeCell ref="H16:I16"/>
    <mergeCell ref="K16:L16"/>
    <mergeCell ref="H15:I15"/>
    <mergeCell ref="K15:L15"/>
    <mergeCell ref="W6:W7"/>
    <mergeCell ref="X6:X7"/>
    <mergeCell ref="F6:F7"/>
    <mergeCell ref="G6:V6"/>
    <mergeCell ref="E6:E7"/>
    <mergeCell ref="C3:V3"/>
    <mergeCell ref="D4:T4"/>
    <mergeCell ref="A6:A7"/>
    <mergeCell ref="B6:B7"/>
    <mergeCell ref="C6:C7"/>
    <mergeCell ref="D6:D7"/>
  </mergeCells>
  <printOptions/>
  <pageMargins left="0.25" right="0.2" top="0.2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2018-07-31T13:29:11Z</cp:lastPrinted>
  <dcterms:created xsi:type="dcterms:W3CDTF">2017-01-25T12:01:30Z</dcterms:created>
  <dcterms:modified xsi:type="dcterms:W3CDTF">2019-04-18T12:40:59Z</dcterms:modified>
  <cp:category/>
  <cp:version/>
  <cp:contentType/>
  <cp:contentStatus/>
</cp:coreProperties>
</file>