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375" windowWidth="12120" windowHeight="9120" activeTab="1"/>
  </bookViews>
  <sheets>
    <sheet name="1" sheetId="1" r:id="rId1"/>
    <sheet name="2" sheetId="2" r:id="rId2"/>
  </sheets>
  <externalReferences>
    <externalReference r:id="rId5"/>
  </externalReferences>
  <definedNames>
    <definedName name="mnmmn">"Рисунок 29"</definedName>
    <definedName name="_xlnm.Print_Area" localSheetId="0">'1'!$A$1:$O$27</definedName>
    <definedName name="_xlnm.Print_Area" localSheetId="1">'2'!$A$1:$AG$31</definedName>
  </definedNames>
  <calcPr fullCalcOnLoad="1"/>
</workbook>
</file>

<file path=xl/sharedStrings.xml><?xml version="1.0" encoding="utf-8"?>
<sst xmlns="http://schemas.openxmlformats.org/spreadsheetml/2006/main" count="141" uniqueCount="74">
  <si>
    <t>Додаток 1</t>
  </si>
  <si>
    <t>!!!!!!!!!!!!ЗАПОВНЮВАТИ З ТРЬОМА ЗНАКАМИ ПІСЛЯ КОМИ (ПРИКЛАД: 1,236 ТИС. ГРН)</t>
  </si>
  <si>
    <t>(тис.грн.)</t>
  </si>
  <si>
    <t>Код</t>
  </si>
  <si>
    <t>Найменування</t>
  </si>
  <si>
    <t>Поточні видатки
на місяць,
передбачені у
бюджеті</t>
  </si>
  <si>
    <t>Фактично
нараховано
за місяць</t>
  </si>
  <si>
    <t>Загальний обсяг фінансування з початку місяця із загального фонду (без субвенцій з державного та обласного бюджетів)</t>
  </si>
  <si>
    <t>З нього обсяг фінансування з початку місяця із загального фонду на соціальні виплати</t>
  </si>
  <si>
    <t>Загальний обсяг фінансування з початку місяця із спеціального фонду (на погашення заборгованості)</t>
  </si>
  <si>
    <t>Заборгованість на звітну дату за
фактичними нарахуваннями</t>
  </si>
  <si>
    <t>Відсоток спрямування коштів на зарплату</t>
  </si>
  <si>
    <t>всього</t>
  </si>
  <si>
    <t>по виплатах
термін яких
пройшов</t>
  </si>
  <si>
    <t>всього
(6+7)</t>
  </si>
  <si>
    <t>звітного періоду</t>
  </si>
  <si>
    <t>на погашення
заборгованостей
минулих періодів</t>
  </si>
  <si>
    <t>всього
(1+4-5-8-9)</t>
  </si>
  <si>
    <t>по виплатах термін
яких пройшов</t>
  </si>
  <si>
    <t>5.1</t>
  </si>
  <si>
    <t>12</t>
  </si>
  <si>
    <t>Заробітна плата</t>
  </si>
  <si>
    <t>х</t>
  </si>
  <si>
    <t>Нарахування на заробітну плату</t>
  </si>
  <si>
    <t>Грошове забезпечення</t>
  </si>
  <si>
    <t>Стипендії</t>
  </si>
  <si>
    <t>Допомоги</t>
  </si>
  <si>
    <t>Інші соціальна виплати</t>
  </si>
  <si>
    <t>2282"Окремі заходи по реалізації державних (регіональних) програм, не віднесені до заходів розвитку"</t>
  </si>
  <si>
    <t>2610 "Субсидії та поточні трансферти підприїмствам (установам, організаціям)"</t>
  </si>
  <si>
    <t>1.1</t>
  </si>
  <si>
    <t>1.2</t>
  </si>
  <si>
    <t>1.3</t>
  </si>
  <si>
    <t>Оплата праці і нарахування на заробітну плату всього:</t>
  </si>
  <si>
    <t>Додаток 2</t>
  </si>
  <si>
    <t>тис.грн.</t>
  </si>
  <si>
    <t>Галузі</t>
  </si>
  <si>
    <t>Кредиторська заборгованість по термінах виплати</t>
  </si>
  <si>
    <t>попередній рік</t>
  </si>
  <si>
    <t>звітний рік</t>
  </si>
  <si>
    <t>Всього</t>
  </si>
  <si>
    <t>в тому числі</t>
  </si>
  <si>
    <t>по виплат термін оплати яких пройшов</t>
  </si>
  <si>
    <t>КОНТРОЛЬ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</si>
  <si>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</si>
  <si>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</si>
  <si>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</si>
  <si>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</si>
  <si>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</si>
  <si>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</si>
  <si>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</si>
  <si>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</si>
  <si>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</si>
  <si>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</si>
  <si>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</si>
  <si>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</si>
  <si>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І половина</t>
  </si>
  <si>
    <t xml:space="preserve">ІІ половина </t>
  </si>
  <si>
    <t>І  половина</t>
  </si>
  <si>
    <t>Державне управління</t>
  </si>
  <si>
    <t>Освіта</t>
  </si>
  <si>
    <t>Охорона здоров"я</t>
  </si>
  <si>
    <t>Культура</t>
  </si>
  <si>
    <t>Соціальний захист та соцзабезпечення</t>
  </si>
  <si>
    <t>Фізична культура</t>
  </si>
  <si>
    <t>Інші</t>
  </si>
  <si>
    <t xml:space="preserve">Зведений бюджет   Чернігівського   району </t>
  </si>
  <si>
    <t xml:space="preserve">Всього по Чернігівському району </t>
  </si>
  <si>
    <t>Всього по Чернігівському району (КЕКВ 2100)</t>
  </si>
  <si>
    <t>Всього по Чернігівському району (КЕКВ 2282,2610)</t>
  </si>
  <si>
    <t>Заборгованість на початок
місяця</t>
  </si>
  <si>
    <r>
      <t xml:space="preserve">2100 </t>
    </r>
    <r>
      <rPr>
        <sz val="10"/>
        <rFont val="Times New Roman"/>
        <family val="1"/>
      </rPr>
      <t>"</t>
    </r>
    <r>
      <rPr>
        <b/>
        <sz val="10"/>
        <rFont val="Times New Roman"/>
        <family val="1"/>
      </rPr>
      <t>Оплата праці і нарахування на заробітну плату"</t>
    </r>
  </si>
  <si>
    <t>Інформація про стан фінансування соціальних виплат із місцевих бюджетів станом на 18.06.2020р.</t>
  </si>
  <si>
    <t>Дані щодо кредиторської заборгованоcті із заробітної плати з нарахуваннями працівникам бюджетної сфери по термінах виплат станом на 18.06.2020 р.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</si>
</sst>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.0"/>
    <numFmt numFmtId="189" formatCode="#,##0.000"/>
    <numFmt numFmtId="190" formatCode="0E+00"/>
    <numFmt numFmtId="191" formatCode="#,##0.00000000000"/>
    <numFmt numFmtId="192" formatCode="0.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_-* #,##0.000_₴_-;\-* #,##0.000_₴_-;_-* &quot;-&quot;???_₴_-;_-@_-"/>
  </numFmts>
  <fonts count="43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0"/>
      <name val="Times New Roman"/>
      <family val="1"/>
    </font>
    <font>
      <sz val="16"/>
      <color indexed="10"/>
      <name val="Times New Roman"/>
      <family val="1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1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7" fillId="24" borderId="0" xfId="0" applyFont="1" applyFill="1" applyAlignment="1" applyProtection="1">
      <alignment horizontal="center" vertical="center" wrapText="1"/>
      <protection locked="0"/>
    </xf>
    <xf numFmtId="0" fontId="11" fillId="24" borderId="0" xfId="0" applyFont="1" applyFill="1" applyAlignment="1" applyProtection="1">
      <alignment horizontal="center" vertical="center" wrapText="1"/>
      <protection locked="0"/>
    </xf>
    <xf numFmtId="0" fontId="13" fillId="24" borderId="10" xfId="0" applyFont="1" applyFill="1" applyBorder="1" applyAlignment="1" applyProtection="1">
      <alignment horizontal="center" vertical="center" wrapText="1"/>
      <protection locked="0"/>
    </xf>
    <xf numFmtId="0" fontId="9" fillId="24" borderId="10" xfId="0" applyFont="1" applyFill="1" applyBorder="1" applyAlignment="1" applyProtection="1">
      <alignment horizontal="center" vertical="center" wrapText="1"/>
      <protection locked="0"/>
    </xf>
    <xf numFmtId="0" fontId="9" fillId="24" borderId="11" xfId="0" applyFont="1" applyFill="1" applyBorder="1" applyAlignment="1" applyProtection="1">
      <alignment horizontal="left" vertical="center" wrapText="1"/>
      <protection locked="0"/>
    </xf>
    <xf numFmtId="189" fontId="9" fillId="24" borderId="10" xfId="0" applyNumberFormat="1" applyFont="1" applyFill="1" applyBorder="1" applyAlignment="1" applyProtection="1">
      <alignment horizontal="right" vertical="center" wrapText="1"/>
      <protection/>
    </xf>
    <xf numFmtId="189" fontId="9" fillId="24" borderId="10" xfId="0" applyNumberFormat="1" applyFont="1" applyFill="1" applyBorder="1" applyAlignment="1" applyProtection="1">
      <alignment horizontal="center" vertical="center" wrapText="1"/>
      <protection/>
    </xf>
    <xf numFmtId="189" fontId="10" fillId="24" borderId="10" xfId="0" applyNumberFormat="1" applyFont="1" applyFill="1" applyBorder="1" applyAlignment="1" applyProtection="1">
      <alignment horizontal="right" vertical="center" wrapText="1"/>
      <protection/>
    </xf>
    <xf numFmtId="1" fontId="14" fillId="24" borderId="10" xfId="0" applyNumberFormat="1" applyFont="1" applyFill="1" applyBorder="1" applyAlignment="1" applyProtection="1">
      <alignment horizontal="center" vertical="center" wrapText="1"/>
      <protection/>
    </xf>
    <xf numFmtId="0" fontId="14" fillId="24" borderId="10" xfId="0" applyFont="1" applyFill="1" applyBorder="1" applyAlignment="1" applyProtection="1">
      <alignment horizontal="center" vertical="center" wrapText="1"/>
      <protection/>
    </xf>
    <xf numFmtId="0" fontId="9" fillId="24" borderId="0" xfId="0" applyFont="1" applyFill="1" applyAlignment="1" applyProtection="1">
      <alignment horizontal="center" vertical="center" wrapText="1"/>
      <protection locked="0"/>
    </xf>
    <xf numFmtId="189" fontId="10" fillId="24" borderId="10" xfId="0" applyNumberFormat="1" applyFont="1" applyFill="1" applyBorder="1" applyAlignment="1" applyProtection="1">
      <alignment horizontal="right"/>
      <protection/>
    </xf>
    <xf numFmtId="189" fontId="15" fillId="24" borderId="10" xfId="0" applyNumberFormat="1" applyFont="1" applyFill="1" applyBorder="1" applyAlignment="1" applyProtection="1">
      <alignment horizontal="center"/>
      <protection locked="0"/>
    </xf>
    <xf numFmtId="189" fontId="15" fillId="24" borderId="10" xfId="0" applyNumberFormat="1" applyFont="1" applyFill="1" applyBorder="1" applyAlignment="1" applyProtection="1">
      <alignment horizontal="right"/>
      <protection locked="0"/>
    </xf>
    <xf numFmtId="189" fontId="16" fillId="24" borderId="10" xfId="0" applyNumberFormat="1" applyFont="1" applyFill="1" applyBorder="1" applyAlignment="1" applyProtection="1">
      <alignment horizontal="right"/>
      <protection locked="0"/>
    </xf>
    <xf numFmtId="189" fontId="10" fillId="24" borderId="10" xfId="0" applyNumberFormat="1" applyFont="1" applyFill="1" applyBorder="1" applyAlignment="1" applyProtection="1">
      <alignment horizontal="right"/>
      <protection locked="0"/>
    </xf>
    <xf numFmtId="189" fontId="4" fillId="24" borderId="10" xfId="0" applyNumberFormat="1" applyFont="1" applyFill="1" applyBorder="1" applyAlignment="1" applyProtection="1">
      <alignment horizontal="right"/>
      <protection locked="0"/>
    </xf>
    <xf numFmtId="189" fontId="15" fillId="24" borderId="10" xfId="0" applyNumberFormat="1" applyFont="1" applyFill="1" applyBorder="1" applyAlignment="1" applyProtection="1">
      <alignment/>
      <protection locked="0"/>
    </xf>
    <xf numFmtId="189" fontId="16" fillId="24" borderId="10" xfId="0" applyNumberFormat="1" applyFont="1" applyFill="1" applyBorder="1" applyAlignment="1" applyProtection="1">
      <alignment horizontal="right" vertical="center"/>
      <protection locked="0"/>
    </xf>
    <xf numFmtId="189" fontId="19" fillId="24" borderId="10" xfId="0" applyNumberFormat="1" applyFont="1" applyFill="1" applyBorder="1" applyAlignment="1" applyProtection="1">
      <alignment horizontal="right"/>
      <protection locked="0"/>
    </xf>
    <xf numFmtId="189" fontId="24" fillId="24" borderId="10" xfId="0" applyNumberFormat="1" applyFont="1" applyFill="1" applyBorder="1" applyAlignment="1" applyProtection="1">
      <alignment horizontal="right"/>
      <protection locked="0"/>
    </xf>
    <xf numFmtId="0" fontId="4" fillId="24" borderId="0" xfId="0" applyFont="1" applyFill="1" applyAlignment="1" applyProtection="1">
      <alignment horizontal="center" vertical="center" wrapText="1"/>
      <protection locked="0"/>
    </xf>
    <xf numFmtId="0" fontId="4" fillId="24" borderId="10" xfId="0" applyFont="1" applyFill="1" applyBorder="1" applyAlignment="1" applyProtection="1">
      <alignment wrapText="1"/>
      <protection locked="0"/>
    </xf>
    <xf numFmtId="189" fontId="4" fillId="24" borderId="10" xfId="0" applyNumberFormat="1" applyFont="1" applyFill="1" applyBorder="1" applyAlignment="1" applyProtection="1">
      <alignment horizontal="right"/>
      <protection/>
    </xf>
    <xf numFmtId="189" fontId="4" fillId="24" borderId="10" xfId="0" applyNumberFormat="1" applyFont="1" applyFill="1" applyBorder="1" applyAlignment="1" applyProtection="1">
      <alignment horizontal="center"/>
      <protection/>
    </xf>
    <xf numFmtId="0" fontId="4" fillId="24" borderId="0" xfId="0" applyFont="1" applyFill="1" applyAlignment="1" applyProtection="1">
      <alignment/>
      <protection locked="0"/>
    </xf>
    <xf numFmtId="189" fontId="4" fillId="24" borderId="0" xfId="0" applyNumberFormat="1" applyFont="1" applyFill="1" applyAlignment="1" applyProtection="1">
      <alignment horizontal="center"/>
      <protection locked="0"/>
    </xf>
    <xf numFmtId="189" fontId="4" fillId="24" borderId="0" xfId="0" applyNumberFormat="1" applyFont="1" applyFill="1" applyAlignment="1" applyProtection="1">
      <alignment/>
      <protection locked="0"/>
    </xf>
    <xf numFmtId="189" fontId="4" fillId="24" borderId="10" xfId="0" applyNumberFormat="1" applyFont="1" applyFill="1" applyBorder="1" applyAlignment="1" applyProtection="1">
      <alignment/>
      <protection locked="0"/>
    </xf>
    <xf numFmtId="0" fontId="4" fillId="24" borderId="0" xfId="0" applyFont="1" applyFill="1" applyBorder="1" applyAlignment="1" applyProtection="1">
      <alignment/>
      <protection locked="0"/>
    </xf>
    <xf numFmtId="192" fontId="19" fillId="24" borderId="0" xfId="0" applyNumberFormat="1" applyFont="1" applyFill="1" applyBorder="1" applyAlignment="1" applyProtection="1">
      <alignment wrapText="1"/>
      <protection locked="0"/>
    </xf>
    <xf numFmtId="189" fontId="4" fillId="24" borderId="0" xfId="0" applyNumberFormat="1" applyFont="1" applyFill="1" applyBorder="1" applyAlignment="1" applyProtection="1">
      <alignment/>
      <protection locked="0"/>
    </xf>
    <xf numFmtId="189" fontId="15" fillId="24" borderId="0" xfId="55" applyNumberFormat="1" applyFont="1" applyFill="1" applyBorder="1" applyAlignment="1" applyProtection="1">
      <alignment horizontal="right"/>
      <protection/>
    </xf>
    <xf numFmtId="189" fontId="4" fillId="24" borderId="0" xfId="0" applyNumberFormat="1" applyFont="1" applyFill="1" applyAlignment="1" applyProtection="1">
      <alignment horizontal="center" vertical="center" wrapText="1"/>
      <protection locked="0"/>
    </xf>
    <xf numFmtId="192" fontId="19" fillId="0" borderId="10" xfId="0" applyNumberFormat="1" applyFont="1" applyFill="1" applyBorder="1" applyAlignment="1" applyProtection="1">
      <alignment wrapText="1"/>
      <protection locked="0"/>
    </xf>
    <xf numFmtId="189" fontId="10" fillId="0" borderId="10" xfId="0" applyNumberFormat="1" applyFont="1" applyFill="1" applyBorder="1" applyAlignment="1" applyProtection="1">
      <alignment horizontal="right"/>
      <protection/>
    </xf>
    <xf numFmtId="0" fontId="4" fillId="24" borderId="0" xfId="55" applyFont="1" applyFill="1" applyAlignment="1" applyProtection="1">
      <alignment horizontal="center" vertical="center" wrapText="1"/>
      <protection locked="0"/>
    </xf>
    <xf numFmtId="189" fontId="4" fillId="24" borderId="0" xfId="55" applyNumberFormat="1" applyFont="1" applyFill="1" applyAlignment="1" applyProtection="1">
      <alignment horizontal="center" vertical="center" wrapText="1"/>
      <protection locked="0"/>
    </xf>
    <xf numFmtId="189" fontId="4" fillId="24" borderId="0" xfId="55" applyNumberFormat="1" applyFont="1" applyFill="1" applyProtection="1">
      <alignment/>
      <protection locked="0"/>
    </xf>
    <xf numFmtId="0" fontId="4" fillId="24" borderId="0" xfId="55" applyFont="1" applyFill="1" applyProtection="1">
      <alignment/>
      <protection locked="0"/>
    </xf>
    <xf numFmtId="192" fontId="0" fillId="24" borderId="10" xfId="0" applyNumberFormat="1" applyFill="1" applyBorder="1" applyAlignment="1" applyProtection="1">
      <alignment/>
      <protection locked="0"/>
    </xf>
    <xf numFmtId="49" fontId="4" fillId="24" borderId="10" xfId="55" applyNumberFormat="1" applyFont="1" applyFill="1" applyBorder="1" applyAlignment="1" applyProtection="1">
      <alignment horizontal="center" vertical="center" wrapText="1"/>
      <protection locked="0"/>
    </xf>
    <xf numFmtId="0" fontId="15" fillId="24" borderId="10" xfId="55" applyFont="1" applyFill="1" applyBorder="1" applyAlignment="1" applyProtection="1">
      <alignment horizontal="left" vertical="center" wrapText="1"/>
      <protection locked="0"/>
    </xf>
    <xf numFmtId="0" fontId="9" fillId="24" borderId="10" xfId="55" applyFont="1" applyFill="1" applyBorder="1" applyAlignment="1" applyProtection="1">
      <alignment horizontal="left" vertical="center" wrapText="1"/>
      <protection locked="0"/>
    </xf>
    <xf numFmtId="189" fontId="15" fillId="24" borderId="10" xfId="55" applyNumberFormat="1" applyFont="1" applyFill="1" applyBorder="1" applyAlignment="1" applyProtection="1">
      <alignment horizontal="right"/>
      <protection/>
    </xf>
    <xf numFmtId="188" fontId="15" fillId="24" borderId="10" xfId="55" applyNumberFormat="1" applyFont="1" applyFill="1" applyBorder="1" applyAlignment="1" applyProtection="1">
      <alignment horizontal="right"/>
      <protection/>
    </xf>
    <xf numFmtId="189" fontId="9" fillId="24" borderId="0" xfId="55" applyNumberFormat="1" applyFont="1" applyFill="1" applyProtection="1">
      <alignment/>
      <protection locked="0"/>
    </xf>
    <xf numFmtId="0" fontId="9" fillId="24" borderId="0" xfId="55" applyFont="1" applyFill="1" applyProtection="1">
      <alignment/>
      <protection locked="0"/>
    </xf>
    <xf numFmtId="189" fontId="16" fillId="24" borderId="10" xfId="55" applyNumberFormat="1" applyFont="1" applyFill="1" applyBorder="1" applyAlignment="1" applyProtection="1">
      <alignment horizontal="center"/>
      <protection locked="0"/>
    </xf>
    <xf numFmtId="188" fontId="15" fillId="24" borderId="10" xfId="55" applyNumberFormat="1" applyFont="1" applyFill="1" applyBorder="1" applyAlignment="1" applyProtection="1">
      <alignment horizontal="right"/>
      <protection locked="0"/>
    </xf>
    <xf numFmtId="189" fontId="4" fillId="24" borderId="0" xfId="55" applyNumberFormat="1" applyFont="1" applyFill="1" applyProtection="1">
      <alignment/>
      <protection locked="0"/>
    </xf>
    <xf numFmtId="0" fontId="4" fillId="24" borderId="10" xfId="55" applyFont="1" applyFill="1" applyBorder="1" applyAlignment="1" applyProtection="1">
      <alignment horizontal="left" vertical="center" wrapText="1"/>
      <protection locked="0"/>
    </xf>
    <xf numFmtId="4" fontId="23" fillId="24" borderId="10" xfId="54" applyNumberFormat="1" applyFont="1" applyFill="1" applyBorder="1">
      <alignment/>
      <protection/>
    </xf>
    <xf numFmtId="192" fontId="0" fillId="24" borderId="0" xfId="0" applyNumberFormat="1" applyFill="1" applyAlignment="1" applyProtection="1">
      <alignment/>
      <protection locked="0"/>
    </xf>
    <xf numFmtId="189" fontId="16" fillId="24" borderId="10" xfId="55" applyNumberFormat="1" applyFont="1" applyFill="1" applyBorder="1" applyAlignment="1" applyProtection="1">
      <alignment horizontal="right"/>
      <protection locked="0"/>
    </xf>
    <xf numFmtId="189" fontId="16" fillId="24" borderId="10" xfId="55" applyNumberFormat="1" applyFont="1" applyFill="1" applyBorder="1" applyAlignment="1" applyProtection="1">
      <alignment horizontal="right"/>
      <protection locked="0"/>
    </xf>
    <xf numFmtId="49" fontId="16" fillId="24" borderId="10" xfId="55" applyNumberFormat="1" applyFont="1" applyFill="1" applyBorder="1" applyAlignment="1" applyProtection="1">
      <alignment horizontal="left" vertical="center" wrapText="1"/>
      <protection locked="0"/>
    </xf>
    <xf numFmtId="0" fontId="16" fillId="24" borderId="10" xfId="55" applyFont="1" applyFill="1" applyBorder="1" applyAlignment="1" applyProtection="1">
      <alignment horizontal="left" vertical="center" wrapText="1"/>
      <protection locked="0"/>
    </xf>
    <xf numFmtId="189" fontId="16" fillId="24" borderId="10" xfId="55" applyNumberFormat="1" applyFont="1" applyFill="1" applyBorder="1" applyAlignment="1" applyProtection="1">
      <alignment horizontal="right"/>
      <protection/>
    </xf>
    <xf numFmtId="189" fontId="26" fillId="24" borderId="10" xfId="55" applyNumberFormat="1" applyFont="1" applyFill="1" applyBorder="1" applyAlignment="1" applyProtection="1">
      <alignment horizontal="right"/>
      <protection locked="0"/>
    </xf>
    <xf numFmtId="171" fontId="0" fillId="24" borderId="10" xfId="64" applyNumberFormat="1" applyFont="1" applyFill="1" applyBorder="1" applyAlignment="1" applyProtection="1">
      <alignment/>
      <protection locked="0"/>
    </xf>
    <xf numFmtId="171" fontId="21" fillId="24" borderId="10" xfId="66" applyFont="1" applyFill="1" applyBorder="1" applyAlignment="1">
      <alignment/>
    </xf>
    <xf numFmtId="189" fontId="0" fillId="24" borderId="0" xfId="0" applyNumberFormat="1" applyFill="1" applyAlignment="1" applyProtection="1">
      <alignment/>
      <protection locked="0"/>
    </xf>
    <xf numFmtId="0" fontId="21" fillId="24" borderId="0" xfId="54" applyFill="1">
      <alignment/>
      <protection/>
    </xf>
    <xf numFmtId="189" fontId="7" fillId="24" borderId="0" xfId="55" applyNumberFormat="1" applyFont="1" applyFill="1" applyProtection="1">
      <alignment/>
      <protection locked="0"/>
    </xf>
    <xf numFmtId="4" fontId="16" fillId="24" borderId="10" xfId="55" applyNumberFormat="1" applyFont="1" applyFill="1" applyBorder="1" applyAlignment="1" applyProtection="1">
      <alignment horizontal="right"/>
      <protection locked="0"/>
    </xf>
    <xf numFmtId="188" fontId="16" fillId="24" borderId="10" xfId="55" applyNumberFormat="1" applyFont="1" applyFill="1" applyBorder="1" applyAlignment="1" applyProtection="1">
      <alignment horizontal="right"/>
      <protection locked="0"/>
    </xf>
    <xf numFmtId="189" fontId="16" fillId="24" borderId="10" xfId="0" applyNumberFormat="1" applyFont="1" applyFill="1" applyBorder="1" applyAlignment="1" applyProtection="1">
      <alignment/>
      <protection locked="0"/>
    </xf>
    <xf numFmtId="191" fontId="4" fillId="24" borderId="0" xfId="55" applyNumberFormat="1" applyFont="1" applyFill="1" applyProtection="1">
      <alignment/>
      <protection locked="0"/>
    </xf>
    <xf numFmtId="0" fontId="4" fillId="24" borderId="0" xfId="55" applyFont="1" applyFill="1" applyBorder="1" applyProtection="1">
      <alignment/>
      <protection locked="0"/>
    </xf>
    <xf numFmtId="0" fontId="16" fillId="24" borderId="0" xfId="55" applyFont="1" applyFill="1" applyBorder="1" applyAlignment="1" applyProtection="1">
      <alignment wrapText="1"/>
      <protection locked="0"/>
    </xf>
    <xf numFmtId="0" fontId="17" fillId="24" borderId="0" xfId="55" applyFont="1" applyFill="1" applyBorder="1" applyAlignment="1" applyProtection="1">
      <alignment wrapText="1"/>
      <protection locked="0"/>
    </xf>
    <xf numFmtId="189" fontId="15" fillId="24" borderId="0" xfId="55" applyNumberFormat="1" applyFont="1" applyFill="1" applyBorder="1" applyAlignment="1" applyProtection="1">
      <alignment wrapText="1"/>
      <protection locked="0"/>
    </xf>
    <xf numFmtId="189" fontId="17" fillId="24" borderId="0" xfId="55" applyNumberFormat="1" applyFont="1" applyFill="1" applyBorder="1" applyAlignment="1" applyProtection="1">
      <alignment wrapText="1"/>
      <protection locked="0"/>
    </xf>
    <xf numFmtId="0" fontId="15" fillId="24" borderId="0" xfId="55" applyFont="1" applyFill="1" applyBorder="1" applyProtection="1">
      <alignment/>
      <protection locked="0"/>
    </xf>
    <xf numFmtId="189" fontId="4" fillId="24" borderId="0" xfId="55" applyNumberFormat="1" applyFont="1" applyFill="1" applyBorder="1" applyProtection="1">
      <alignment/>
      <protection locked="0"/>
    </xf>
    <xf numFmtId="189" fontId="4" fillId="24" borderId="0" xfId="55" applyNumberFormat="1" applyFont="1" applyFill="1" applyBorder="1" applyProtection="1">
      <alignment/>
      <protection locked="0"/>
    </xf>
    <xf numFmtId="189" fontId="15" fillId="24" borderId="0" xfId="55" applyNumberFormat="1" applyFont="1" applyFill="1" applyBorder="1" applyProtection="1">
      <alignment/>
      <protection locked="0"/>
    </xf>
    <xf numFmtId="0" fontId="0" fillId="24" borderId="0" xfId="0" applyFill="1" applyBorder="1" applyAlignment="1" applyProtection="1" quotePrefix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2" fontId="0" fillId="24" borderId="0" xfId="0" applyNumberFormat="1" applyFill="1" applyBorder="1" applyAlignment="1" applyProtection="1">
      <alignment/>
      <protection locked="0"/>
    </xf>
    <xf numFmtId="192" fontId="19" fillId="24" borderId="10" xfId="0" applyNumberFormat="1" applyFont="1" applyFill="1" applyBorder="1" applyAlignment="1" applyProtection="1">
      <alignment wrapText="1"/>
      <protection locked="0"/>
    </xf>
    <xf numFmtId="189" fontId="20" fillId="24" borderId="10" xfId="55" applyNumberFormat="1" applyFont="1" applyFill="1" applyBorder="1" applyAlignment="1" applyProtection="1">
      <alignment horizontal="right"/>
      <protection/>
    </xf>
    <xf numFmtId="0" fontId="22" fillId="24" borderId="0" xfId="54" applyFont="1" applyFill="1">
      <alignment/>
      <protection/>
    </xf>
    <xf numFmtId="0" fontId="16" fillId="24" borderId="0" xfId="0" applyFont="1" applyFill="1" applyAlignment="1" applyProtection="1">
      <alignment/>
      <protection locked="0"/>
    </xf>
    <xf numFmtId="192" fontId="16" fillId="24" borderId="10" xfId="0" applyNumberFormat="1" applyFont="1" applyFill="1" applyBorder="1" applyAlignment="1" applyProtection="1">
      <alignment/>
      <protection locked="0"/>
    </xf>
    <xf numFmtId="192" fontId="15" fillId="24" borderId="0" xfId="0" applyNumberFormat="1" applyFont="1" applyFill="1" applyAlignment="1" applyProtection="1">
      <alignment/>
      <protection locked="0"/>
    </xf>
    <xf numFmtId="49" fontId="18" fillId="24" borderId="10" xfId="55" applyNumberFormat="1" applyFont="1" applyFill="1" applyBorder="1" applyAlignment="1" applyProtection="1">
      <alignment horizontal="center" vertical="center" wrapText="1"/>
      <protection locked="0"/>
    </xf>
    <xf numFmtId="0" fontId="7" fillId="24" borderId="12" xfId="55" applyFont="1" applyFill="1" applyBorder="1" applyAlignment="1" applyProtection="1">
      <alignment horizontal="left" vertical="center" wrapText="1"/>
      <protection locked="0"/>
    </xf>
    <xf numFmtId="49" fontId="4" fillId="24" borderId="10" xfId="55" applyNumberFormat="1" applyFont="1" applyFill="1" applyBorder="1" applyAlignment="1" applyProtection="1">
      <alignment horizontal="center" vertical="center" wrapText="1"/>
      <protection locked="0"/>
    </xf>
    <xf numFmtId="0" fontId="4" fillId="24" borderId="0" xfId="55" applyFont="1" applyFill="1" applyAlignment="1" applyProtection="1">
      <alignment horizontal="center" vertical="center" wrapText="1"/>
      <protection locked="0"/>
    </xf>
    <xf numFmtId="0" fontId="8" fillId="24" borderId="0" xfId="55" applyFont="1" applyFill="1" applyAlignment="1" applyProtection="1">
      <alignment horizontal="center" vertical="center" wrapText="1"/>
      <protection locked="0"/>
    </xf>
    <xf numFmtId="0" fontId="7" fillId="24" borderId="0" xfId="55" applyFont="1" applyFill="1" applyAlignment="1" applyProtection="1">
      <alignment horizontal="center" vertical="center" wrapText="1"/>
      <protection locked="0"/>
    </xf>
    <xf numFmtId="49" fontId="4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4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4" fillId="24" borderId="11" xfId="55" applyNumberFormat="1" applyFont="1" applyFill="1" applyBorder="1" applyAlignment="1" applyProtection="1">
      <alignment horizontal="center" vertical="center" wrapText="1"/>
      <protection locked="0"/>
    </xf>
    <xf numFmtId="0" fontId="4" fillId="24" borderId="0" xfId="0" applyFont="1" applyFill="1" applyAlignment="1" applyProtection="1">
      <alignment horizontal="center" vertical="center" wrapText="1"/>
      <protection locked="0"/>
    </xf>
    <xf numFmtId="0" fontId="4" fillId="24" borderId="0" xfId="0" applyFont="1" applyFill="1" applyBorder="1" applyAlignment="1" applyProtection="1">
      <alignment horizontal="center" vertical="center" wrapText="1"/>
      <protection locked="0"/>
    </xf>
    <xf numFmtId="0" fontId="4" fillId="24" borderId="15" xfId="0" applyFont="1" applyFill="1" applyBorder="1" applyAlignment="1" applyProtection="1">
      <alignment horizontal="center" vertical="center" wrapText="1"/>
      <protection locked="0"/>
    </xf>
    <xf numFmtId="0" fontId="4" fillId="24" borderId="16" xfId="0" applyFont="1" applyFill="1" applyBorder="1" applyAlignment="1" applyProtection="1">
      <alignment horizontal="center" vertical="center" wrapText="1"/>
      <protection locked="0"/>
    </xf>
    <xf numFmtId="0" fontId="10" fillId="24" borderId="0" xfId="0" applyFont="1" applyFill="1" applyAlignment="1" applyProtection="1">
      <alignment horizontal="center" vertical="center" wrapText="1"/>
      <protection locked="0"/>
    </xf>
    <xf numFmtId="0" fontId="4" fillId="24" borderId="13" xfId="0" applyFont="1" applyFill="1" applyBorder="1" applyAlignment="1" applyProtection="1">
      <alignment horizontal="center" vertical="center" wrapText="1"/>
      <protection locked="0"/>
    </xf>
    <xf numFmtId="0" fontId="4" fillId="24" borderId="14" xfId="0" applyFont="1" applyFill="1" applyBorder="1" applyAlignment="1" applyProtection="1">
      <alignment horizontal="center" vertical="center" wrapText="1"/>
      <protection locked="0"/>
    </xf>
    <xf numFmtId="0" fontId="4" fillId="24" borderId="11" xfId="0" applyFont="1" applyFill="1" applyBorder="1" applyAlignment="1" applyProtection="1">
      <alignment horizontal="center" vertical="center" wrapText="1"/>
      <protection locked="0"/>
    </xf>
    <xf numFmtId="0" fontId="4" fillId="24" borderId="17" xfId="0" applyFont="1" applyFill="1" applyBorder="1" applyAlignment="1" applyProtection="1">
      <alignment horizontal="center" vertical="center" wrapText="1"/>
      <protection locked="0"/>
    </xf>
    <xf numFmtId="0" fontId="9" fillId="24" borderId="10" xfId="0" applyFont="1" applyFill="1" applyBorder="1" applyAlignment="1" applyProtection="1">
      <alignment horizontal="center" vertical="center" wrapText="1"/>
      <protection locked="0"/>
    </xf>
    <xf numFmtId="0" fontId="9" fillId="24" borderId="18" xfId="0" applyFont="1" applyFill="1" applyBorder="1" applyAlignment="1" applyProtection="1">
      <alignment horizontal="center" vertical="center" wrapText="1"/>
      <protection locked="0"/>
    </xf>
    <xf numFmtId="0" fontId="9" fillId="24" borderId="19" xfId="0" applyFont="1" applyFill="1" applyBorder="1" applyAlignment="1" applyProtection="1">
      <alignment horizontal="center" vertical="center" wrapText="1"/>
      <protection locked="0"/>
    </xf>
    <xf numFmtId="0" fontId="9" fillId="24" borderId="20" xfId="0" applyFont="1" applyFill="1" applyBorder="1" applyAlignment="1" applyProtection="1">
      <alignment horizontal="center" vertical="center" wrapText="1"/>
      <protection locked="0"/>
    </xf>
    <xf numFmtId="0" fontId="9" fillId="24" borderId="21" xfId="0" applyFont="1" applyFill="1" applyBorder="1" applyAlignment="1" applyProtection="1">
      <alignment horizontal="center" vertical="center" wrapText="1"/>
      <protection locked="0"/>
    </xf>
    <xf numFmtId="0" fontId="9" fillId="24" borderId="22" xfId="0" applyFont="1" applyFill="1" applyBorder="1" applyAlignment="1" applyProtection="1">
      <alignment horizontal="center" vertical="center" wrapText="1"/>
      <protection locked="0"/>
    </xf>
    <xf numFmtId="0" fontId="9" fillId="24" borderId="13" xfId="0" applyFont="1" applyFill="1" applyBorder="1" applyAlignment="1" applyProtection="1">
      <alignment horizontal="center" vertical="center" wrapText="1"/>
      <protection locked="0"/>
    </xf>
    <xf numFmtId="0" fontId="9" fillId="24" borderId="11" xfId="0" applyFont="1" applyFill="1" applyBorder="1" applyAlignment="1" applyProtection="1">
      <alignment horizontal="center" vertical="center" wrapText="1"/>
      <protection locked="0"/>
    </xf>
    <xf numFmtId="0" fontId="12" fillId="24" borderId="10" xfId="0" applyFont="1" applyFill="1" applyBorder="1" applyAlignment="1" applyProtection="1">
      <alignment horizontal="center" vertical="center" wrapText="1"/>
      <protection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_Фінасування соцвиплат 01.01.09_22.01.09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завд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U252100\pub\2018\&#1030;&#1053;&#1060;&#1054;&#1056;&#1052;&#1040;&#1062;&#1030;&#1031;\&#1057;&#1054;&#1062;&#1030;&#1040;&#1051;&#1068;&#1053;&#1030;%20&#1042;&#1048;&#1055;&#1051;&#1040;&#1058;&#1048;\&#1097;&#1086;&#1089;&#1077;&#1088;&#1077;&#1076;&#1080;\&#1083;&#1080;&#1089;&#1090;&#1086;&#1087;&#1072;&#1076;\22.11.2018\21FC22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1"/>
      <sheetName val="Лист1"/>
    </sheetNames>
    <sheetDataSet>
      <sheetData sheetId="1">
        <row r="8">
          <cell r="M8">
            <v>5.8900000000001</v>
          </cell>
          <cell r="N8">
            <v>0</v>
          </cell>
        </row>
        <row r="9">
          <cell r="M9">
            <v>4.709000000000287</v>
          </cell>
          <cell r="N9">
            <v>0</v>
          </cell>
        </row>
        <row r="10">
          <cell r="M10">
            <v>1.1809999999998126</v>
          </cell>
          <cell r="N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view="pageBreakPreview" zoomScale="84" zoomScaleNormal="73" zoomScaleSheetLayoutView="84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22" sqref="I22"/>
    </sheetView>
  </sheetViews>
  <sheetFormatPr defaultColWidth="8.875" defaultRowHeight="12.75"/>
  <cols>
    <col min="1" max="1" width="8.75390625" style="40" bestFit="1" customWidth="1"/>
    <col min="2" max="2" width="42.125" style="40" customWidth="1"/>
    <col min="3" max="3" width="12.00390625" style="40" customWidth="1"/>
    <col min="4" max="4" width="10.00390625" style="40" customWidth="1"/>
    <col min="5" max="6" width="14.25390625" style="40" customWidth="1"/>
    <col min="7" max="7" width="14.625" style="40" customWidth="1"/>
    <col min="8" max="8" width="13.875" style="40" customWidth="1"/>
    <col min="9" max="9" width="13.00390625" style="40" customWidth="1"/>
    <col min="10" max="10" width="15.875" style="40" customWidth="1"/>
    <col min="11" max="11" width="12.375" style="40" customWidth="1"/>
    <col min="12" max="12" width="15.375" style="40" customWidth="1"/>
    <col min="13" max="13" width="13.375" style="40" customWidth="1"/>
    <col min="14" max="14" width="10.25390625" style="40" customWidth="1"/>
    <col min="15" max="15" width="14.625" style="40" customWidth="1"/>
    <col min="16" max="16" width="16.375" style="40" customWidth="1"/>
    <col min="17" max="17" width="15.00390625" style="40" customWidth="1"/>
    <col min="18" max="18" width="12.625" style="40" bestFit="1" customWidth="1"/>
    <col min="19" max="19" width="12.25390625" style="40" bestFit="1" customWidth="1"/>
    <col min="20" max="20" width="10.25390625" style="40" bestFit="1" customWidth="1"/>
    <col min="21" max="16384" width="8.875" style="40" customWidth="1"/>
  </cols>
  <sheetData>
    <row r="1" spans="1:15" ht="12.75">
      <c r="A1" s="93"/>
      <c r="B1" s="93"/>
      <c r="C1" s="37"/>
      <c r="D1" s="37"/>
      <c r="E1" s="38"/>
      <c r="F1" s="37"/>
      <c r="G1" s="38"/>
      <c r="H1" s="38"/>
      <c r="I1" s="38"/>
      <c r="J1" s="37"/>
      <c r="K1" s="38"/>
      <c r="L1" s="39"/>
      <c r="M1" s="38"/>
      <c r="N1" s="91" t="s">
        <v>0</v>
      </c>
      <c r="O1" s="91"/>
    </row>
    <row r="2" spans="1:17" ht="30" customHeight="1">
      <c r="A2" s="92" t="s">
        <v>72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Q2" s="41">
        <v>158.354</v>
      </c>
    </row>
    <row r="3" spans="1:17" ht="18.75" customHeight="1">
      <c r="A3" s="37"/>
      <c r="B3" s="89" t="s">
        <v>1</v>
      </c>
      <c r="C3" s="89"/>
      <c r="D3" s="89"/>
      <c r="E3" s="89"/>
      <c r="F3" s="89"/>
      <c r="G3" s="89"/>
      <c r="H3" s="89"/>
      <c r="I3" s="89"/>
      <c r="J3" s="89"/>
      <c r="K3" s="37"/>
      <c r="L3" s="37"/>
      <c r="M3" s="37"/>
      <c r="N3" s="37" t="s">
        <v>2</v>
      </c>
      <c r="O3" s="37"/>
      <c r="P3" s="39" t="e">
        <f>P4-#REF!</f>
        <v>#REF!</v>
      </c>
      <c r="Q3" s="41">
        <v>37.75</v>
      </c>
    </row>
    <row r="4" spans="1:16" ht="60" customHeight="1">
      <c r="A4" s="94" t="s">
        <v>3</v>
      </c>
      <c r="B4" s="94" t="s">
        <v>4</v>
      </c>
      <c r="C4" s="90" t="s">
        <v>70</v>
      </c>
      <c r="D4" s="90"/>
      <c r="E4" s="90" t="s">
        <v>5</v>
      </c>
      <c r="F4" s="90" t="s">
        <v>6</v>
      </c>
      <c r="G4" s="94" t="s">
        <v>7</v>
      </c>
      <c r="H4" s="88" t="s">
        <v>8</v>
      </c>
      <c r="I4" s="88"/>
      <c r="J4" s="88"/>
      <c r="K4" s="88" t="s">
        <v>9</v>
      </c>
      <c r="L4" s="88"/>
      <c r="M4" s="90" t="s">
        <v>10</v>
      </c>
      <c r="N4" s="90"/>
      <c r="O4" s="90" t="s">
        <v>11</v>
      </c>
      <c r="P4" s="39">
        <f>F7-I7</f>
        <v>119.64400000000023</v>
      </c>
    </row>
    <row r="5" spans="1:17" ht="62.25" customHeight="1">
      <c r="A5" s="95"/>
      <c r="B5" s="95"/>
      <c r="C5" s="42" t="s">
        <v>12</v>
      </c>
      <c r="D5" s="42" t="s">
        <v>13</v>
      </c>
      <c r="E5" s="90"/>
      <c r="F5" s="90"/>
      <c r="G5" s="96"/>
      <c r="H5" s="42" t="s">
        <v>14</v>
      </c>
      <c r="I5" s="42" t="s">
        <v>15</v>
      </c>
      <c r="J5" s="42" t="s">
        <v>16</v>
      </c>
      <c r="K5" s="42" t="s">
        <v>15</v>
      </c>
      <c r="L5" s="42" t="s">
        <v>16</v>
      </c>
      <c r="M5" s="42" t="s">
        <v>17</v>
      </c>
      <c r="N5" s="42" t="s">
        <v>18</v>
      </c>
      <c r="O5" s="90"/>
      <c r="Q5" s="39"/>
    </row>
    <row r="6" spans="1:18" ht="15.75" customHeight="1">
      <c r="A6" s="96"/>
      <c r="B6" s="96"/>
      <c r="C6" s="42">
        <v>1</v>
      </c>
      <c r="D6" s="42">
        <v>2</v>
      </c>
      <c r="E6" s="42">
        <v>3</v>
      </c>
      <c r="F6" s="42">
        <v>4</v>
      </c>
      <c r="G6" s="42">
        <v>5</v>
      </c>
      <c r="H6" s="42" t="s">
        <v>19</v>
      </c>
      <c r="I6" s="42">
        <v>6</v>
      </c>
      <c r="J6" s="42">
        <v>7</v>
      </c>
      <c r="K6" s="42">
        <v>8</v>
      </c>
      <c r="L6" s="42">
        <v>9</v>
      </c>
      <c r="M6" s="42">
        <v>10</v>
      </c>
      <c r="N6" s="42">
        <v>11</v>
      </c>
      <c r="O6" s="42" t="s">
        <v>20</v>
      </c>
      <c r="P6" s="39">
        <f>P7-282.817</f>
        <v>-282.817</v>
      </c>
      <c r="R6" s="40">
        <f>456.582-415.844</f>
        <v>40.738</v>
      </c>
    </row>
    <row r="7" spans="1:21" s="48" customFormat="1" ht="32.25" customHeight="1">
      <c r="A7" s="43"/>
      <c r="B7" s="44" t="s">
        <v>66</v>
      </c>
      <c r="C7" s="45">
        <f>C11+C14+C17+C20+C21+C22+C23</f>
        <v>99.364</v>
      </c>
      <c r="D7" s="45">
        <f aca="true" t="shared" si="0" ref="D7:M7">D11+D14+D17+D20+D21+D22+D23</f>
        <v>0</v>
      </c>
      <c r="E7" s="45">
        <f t="shared" si="0"/>
        <v>10048.16</v>
      </c>
      <c r="F7" s="45">
        <f t="shared" si="0"/>
        <v>4844.628</v>
      </c>
      <c r="G7" s="87">
        <v>5944.871</v>
      </c>
      <c r="H7" s="45">
        <f t="shared" si="0"/>
        <v>4824.348</v>
      </c>
      <c r="I7" s="45">
        <f t="shared" si="0"/>
        <v>4724.9839999999995</v>
      </c>
      <c r="J7" s="45">
        <f t="shared" si="0"/>
        <v>99.364</v>
      </c>
      <c r="K7" s="45">
        <f t="shared" si="0"/>
        <v>0</v>
      </c>
      <c r="L7" s="45">
        <f t="shared" si="0"/>
        <v>0</v>
      </c>
      <c r="M7" s="45">
        <f t="shared" si="0"/>
        <v>119.64399999999989</v>
      </c>
      <c r="N7" s="45">
        <f>N11+N14+N17+N20+N21+N22+N23</f>
        <v>0</v>
      </c>
      <c r="O7" s="46">
        <f>(H9+H10)/G7*100</f>
        <v>81.15143289063799</v>
      </c>
      <c r="P7" s="39">
        <f>C7-J7</f>
        <v>0</v>
      </c>
      <c r="Q7" s="39">
        <f>H7+M7-C7</f>
        <v>4844.628000000001</v>
      </c>
      <c r="R7" s="39">
        <f>138.233-125.713</f>
        <v>12.52000000000001</v>
      </c>
      <c r="S7" s="47"/>
      <c r="T7" s="47"/>
      <c r="U7" s="47"/>
    </row>
    <row r="8" spans="1:21" s="48" customFormat="1" ht="30" customHeight="1">
      <c r="A8" s="43">
        <v>1</v>
      </c>
      <c r="B8" s="44" t="s">
        <v>33</v>
      </c>
      <c r="C8" s="45">
        <f>C11+C14+C17</f>
        <v>99.364</v>
      </c>
      <c r="D8" s="45">
        <f aca="true" t="shared" si="1" ref="D8:N8">D11+D14+D17</f>
        <v>0</v>
      </c>
      <c r="E8" s="45">
        <f t="shared" si="1"/>
        <v>10048.16</v>
      </c>
      <c r="F8" s="45">
        <f t="shared" si="1"/>
        <v>4844.628</v>
      </c>
      <c r="G8" s="49">
        <v>0</v>
      </c>
      <c r="H8" s="45">
        <f t="shared" si="1"/>
        <v>4824.348</v>
      </c>
      <c r="I8" s="45">
        <f t="shared" si="1"/>
        <v>4724.9839999999995</v>
      </c>
      <c r="J8" s="45">
        <f t="shared" si="1"/>
        <v>99.364</v>
      </c>
      <c r="K8" s="45">
        <f t="shared" si="1"/>
        <v>0</v>
      </c>
      <c r="L8" s="45">
        <f t="shared" si="1"/>
        <v>0</v>
      </c>
      <c r="M8" s="45">
        <f t="shared" si="1"/>
        <v>119.64399999999989</v>
      </c>
      <c r="N8" s="45">
        <f t="shared" si="1"/>
        <v>0</v>
      </c>
      <c r="O8" s="50"/>
      <c r="P8" s="39">
        <f>C8-J8</f>
        <v>0</v>
      </c>
      <c r="Q8" s="39">
        <f>F8-I8</f>
        <v>119.64400000000023</v>
      </c>
      <c r="R8" s="51">
        <f>P8+Q8</f>
        <v>119.64400000000023</v>
      </c>
      <c r="S8" s="47"/>
      <c r="T8" s="47"/>
      <c r="U8" s="47"/>
    </row>
    <row r="9" spans="1:21" s="48" customFormat="1" ht="15.75" customHeight="1">
      <c r="A9" s="43"/>
      <c r="B9" s="52" t="s">
        <v>21</v>
      </c>
      <c r="C9" s="45">
        <f>C12+C15+C18</f>
        <v>81.791</v>
      </c>
      <c r="D9" s="45">
        <f aca="true" t="shared" si="2" ref="D9:F10">D12+D15+D18</f>
        <v>0</v>
      </c>
      <c r="E9" s="45">
        <f t="shared" si="2"/>
        <v>8230.626</v>
      </c>
      <c r="F9" s="83">
        <f t="shared" si="2"/>
        <v>3973.063</v>
      </c>
      <c r="G9" s="49"/>
      <c r="H9" s="45">
        <f aca="true" t="shared" si="3" ref="H9:N9">H12+H15+H18</f>
        <v>3957.1070000000004</v>
      </c>
      <c r="I9" s="45">
        <f t="shared" si="3"/>
        <v>3875.3160000000003</v>
      </c>
      <c r="J9" s="45">
        <f t="shared" si="3"/>
        <v>81.791</v>
      </c>
      <c r="K9" s="45">
        <f t="shared" si="3"/>
        <v>0</v>
      </c>
      <c r="L9" s="45">
        <f t="shared" si="3"/>
        <v>0</v>
      </c>
      <c r="M9" s="45">
        <f t="shared" si="3"/>
        <v>97.74699999999984</v>
      </c>
      <c r="N9" s="45">
        <f t="shared" si="3"/>
        <v>0</v>
      </c>
      <c r="O9" s="50"/>
      <c r="P9" s="53">
        <v>212078</v>
      </c>
      <c r="Q9" s="54">
        <f>212.078-M9</f>
        <v>114.33100000000016</v>
      </c>
      <c r="R9" s="55">
        <v>1515.029</v>
      </c>
      <c r="S9" s="47"/>
      <c r="T9" s="47"/>
      <c r="U9" s="47"/>
    </row>
    <row r="10" spans="1:21" s="48" customFormat="1" ht="15.75" customHeight="1">
      <c r="A10" s="43"/>
      <c r="B10" s="52" t="s">
        <v>23</v>
      </c>
      <c r="C10" s="45">
        <f>C13+C16+C19</f>
        <v>17.573</v>
      </c>
      <c r="D10" s="45">
        <f t="shared" si="2"/>
        <v>0</v>
      </c>
      <c r="E10" s="45">
        <f t="shared" si="2"/>
        <v>1817.534</v>
      </c>
      <c r="F10" s="45">
        <f t="shared" si="2"/>
        <v>871.565</v>
      </c>
      <c r="G10" s="84">
        <v>251.229</v>
      </c>
      <c r="H10" s="45">
        <f aca="true" t="shared" si="4" ref="H10:N10">H13+H16+H19</f>
        <v>867.241</v>
      </c>
      <c r="I10" s="45">
        <f t="shared" si="4"/>
        <v>849.668</v>
      </c>
      <c r="J10" s="45">
        <f t="shared" si="4"/>
        <v>17.573</v>
      </c>
      <c r="K10" s="45">
        <f t="shared" si="4"/>
        <v>0</v>
      </c>
      <c r="L10" s="45">
        <f t="shared" si="4"/>
        <v>0</v>
      </c>
      <c r="M10" s="45">
        <f t="shared" si="4"/>
        <v>21.897000000000048</v>
      </c>
      <c r="N10" s="45">
        <f t="shared" si="4"/>
        <v>0</v>
      </c>
      <c r="O10" s="50"/>
      <c r="P10" s="53">
        <v>76515</v>
      </c>
      <c r="Q10" s="54">
        <f>76.515-60.246</f>
        <v>16.269</v>
      </c>
      <c r="R10" s="56">
        <v>707.299</v>
      </c>
      <c r="S10" s="47"/>
      <c r="T10" s="47"/>
      <c r="U10" s="47"/>
    </row>
    <row r="11" spans="1:21" s="48" customFormat="1" ht="25.5">
      <c r="A11" s="57" t="s">
        <v>30</v>
      </c>
      <c r="B11" s="44" t="s">
        <v>71</v>
      </c>
      <c r="C11" s="45">
        <f>C12+C13</f>
        <v>99.364</v>
      </c>
      <c r="D11" s="45">
        <f>D12+D13</f>
        <v>0</v>
      </c>
      <c r="E11" s="45">
        <f>E12+E13</f>
        <v>9910.146999999999</v>
      </c>
      <c r="F11" s="45">
        <f aca="true" t="shared" si="5" ref="F11:M11">F12+F13</f>
        <v>4793.022</v>
      </c>
      <c r="G11" s="49" t="s">
        <v>22</v>
      </c>
      <c r="H11" s="45">
        <f>H12+H13</f>
        <v>4772.742</v>
      </c>
      <c r="I11" s="45">
        <f t="shared" si="5"/>
        <v>4673.378</v>
      </c>
      <c r="J11" s="45">
        <f t="shared" si="5"/>
        <v>99.364</v>
      </c>
      <c r="K11" s="45">
        <f t="shared" si="5"/>
        <v>0</v>
      </c>
      <c r="L11" s="45">
        <f t="shared" si="5"/>
        <v>0</v>
      </c>
      <c r="M11" s="45">
        <f t="shared" si="5"/>
        <v>119.64399999999989</v>
      </c>
      <c r="N11" s="45">
        <f>N12+N13</f>
        <v>0</v>
      </c>
      <c r="O11" s="50"/>
      <c r="P11" s="39"/>
      <c r="Q11" s="40"/>
      <c r="R11" s="51"/>
      <c r="S11" s="47"/>
      <c r="T11" s="47"/>
      <c r="U11" s="47"/>
    </row>
    <row r="12" spans="1:23" ht="15.75" customHeight="1">
      <c r="A12" s="58"/>
      <c r="B12" s="52" t="s">
        <v>21</v>
      </c>
      <c r="C12" s="56">
        <v>81.791</v>
      </c>
      <c r="D12" s="56"/>
      <c r="E12" s="85">
        <v>8116.967</v>
      </c>
      <c r="F12" s="55">
        <v>3930.763</v>
      </c>
      <c r="G12" s="49" t="s">
        <v>22</v>
      </c>
      <c r="H12" s="59">
        <f>I12+J12</f>
        <v>3914.8070000000002</v>
      </c>
      <c r="I12" s="55">
        <v>3833.016</v>
      </c>
      <c r="J12" s="56">
        <v>81.791</v>
      </c>
      <c r="K12" s="56"/>
      <c r="L12" s="56"/>
      <c r="M12" s="59">
        <f>C12+F12-H12</f>
        <v>97.74699999999984</v>
      </c>
      <c r="N12" s="60"/>
      <c r="O12" s="56" t="s">
        <v>22</v>
      </c>
      <c r="P12" s="61">
        <v>175.468</v>
      </c>
      <c r="Q12" s="62">
        <v>870784.2000000001</v>
      </c>
      <c r="R12" s="63">
        <f>P12+870.784</f>
        <v>1046.252</v>
      </c>
      <c r="S12" s="47">
        <v>844.737</v>
      </c>
      <c r="T12" s="47">
        <v>19133.18</v>
      </c>
      <c r="U12" s="47"/>
      <c r="V12" s="48"/>
      <c r="W12" s="48"/>
    </row>
    <row r="13" spans="1:23" ht="15.75" customHeight="1">
      <c r="A13" s="58"/>
      <c r="B13" s="52" t="s">
        <v>23</v>
      </c>
      <c r="C13" s="56">
        <v>17.573</v>
      </c>
      <c r="D13" s="56"/>
      <c r="E13" s="86">
        <v>1793.18</v>
      </c>
      <c r="F13" s="55">
        <v>862.259</v>
      </c>
      <c r="G13" s="49" t="s">
        <v>22</v>
      </c>
      <c r="H13" s="59">
        <f>I13+J13</f>
        <v>857.935</v>
      </c>
      <c r="I13" s="55">
        <v>840.362</v>
      </c>
      <c r="J13" s="56">
        <v>17.573</v>
      </c>
      <c r="K13" s="56"/>
      <c r="L13" s="56"/>
      <c r="M13" s="59">
        <f>C13+F13-H13</f>
        <v>21.897000000000048</v>
      </c>
      <c r="N13" s="60"/>
      <c r="O13" s="56" t="s">
        <v>22</v>
      </c>
      <c r="P13" s="61">
        <v>41.695</v>
      </c>
      <c r="Q13" s="62">
        <v>206773.1</v>
      </c>
      <c r="R13" s="63">
        <f>P13+206.773</f>
        <v>248.468</v>
      </c>
      <c r="S13" s="47">
        <v>204.656</v>
      </c>
      <c r="T13" s="47"/>
      <c r="U13" s="47"/>
      <c r="V13" s="48"/>
      <c r="W13" s="47"/>
    </row>
    <row r="14" spans="1:23" ht="45" customHeight="1">
      <c r="A14" s="57" t="s">
        <v>31</v>
      </c>
      <c r="B14" s="44" t="s">
        <v>28</v>
      </c>
      <c r="C14" s="45">
        <f>C15+C16</f>
        <v>0</v>
      </c>
      <c r="D14" s="45">
        <f>D15+D16</f>
        <v>0</v>
      </c>
      <c r="E14" s="45">
        <f>E15+E16</f>
        <v>0</v>
      </c>
      <c r="F14" s="45">
        <f>F15+F16</f>
        <v>0</v>
      </c>
      <c r="G14" s="49" t="s">
        <v>22</v>
      </c>
      <c r="H14" s="45">
        <f aca="true" t="shared" si="6" ref="H14:N14">H15+H16</f>
        <v>0</v>
      </c>
      <c r="I14" s="45">
        <f t="shared" si="6"/>
        <v>0</v>
      </c>
      <c r="J14" s="45">
        <f t="shared" si="6"/>
        <v>0</v>
      </c>
      <c r="K14" s="45">
        <f t="shared" si="6"/>
        <v>0</v>
      </c>
      <c r="L14" s="45">
        <f t="shared" si="6"/>
        <v>0</v>
      </c>
      <c r="M14" s="45">
        <f t="shared" si="6"/>
        <v>0</v>
      </c>
      <c r="N14" s="45">
        <f t="shared" si="6"/>
        <v>0</v>
      </c>
      <c r="O14" s="50"/>
      <c r="P14" s="39">
        <f>C12-J12-P12</f>
        <v>-175.468</v>
      </c>
      <c r="Q14" s="64">
        <v>7789.751</v>
      </c>
      <c r="R14" s="51"/>
      <c r="S14" s="47">
        <f>507391+2913989.25-188365</f>
        <v>3233015.25</v>
      </c>
      <c r="T14" s="47"/>
      <c r="U14" s="47"/>
      <c r="V14" s="48"/>
      <c r="W14" s="47"/>
    </row>
    <row r="15" spans="1:23" ht="18" customHeight="1">
      <c r="A15" s="58"/>
      <c r="B15" s="52" t="s">
        <v>21</v>
      </c>
      <c r="C15" s="56">
        <v>0</v>
      </c>
      <c r="D15" s="56"/>
      <c r="E15" s="85"/>
      <c r="F15" s="55"/>
      <c r="G15" s="49" t="s">
        <v>22</v>
      </c>
      <c r="H15" s="59">
        <f>I15+J15</f>
        <v>0</v>
      </c>
      <c r="I15" s="55"/>
      <c r="J15" s="56">
        <f>C15</f>
        <v>0</v>
      </c>
      <c r="K15" s="56"/>
      <c r="L15" s="56"/>
      <c r="M15" s="59">
        <f>C15+F15-H15</f>
        <v>0</v>
      </c>
      <c r="N15" s="56"/>
      <c r="O15" s="56"/>
      <c r="P15" s="39">
        <f>F13-I13</f>
        <v>21.897000000000048</v>
      </c>
      <c r="Q15" s="64">
        <v>1757.542</v>
      </c>
      <c r="R15" s="51"/>
      <c r="S15" s="47">
        <f>106943+641622-39452</f>
        <v>709113</v>
      </c>
      <c r="T15" s="47"/>
      <c r="U15" s="47"/>
      <c r="V15" s="48"/>
      <c r="W15" s="47"/>
    </row>
    <row r="16" spans="1:23" ht="21" customHeight="1">
      <c r="A16" s="58"/>
      <c r="B16" s="52" t="s">
        <v>23</v>
      </c>
      <c r="C16" s="56">
        <v>0</v>
      </c>
      <c r="D16" s="56"/>
      <c r="E16" s="86"/>
      <c r="F16" s="55"/>
      <c r="G16" s="49" t="s">
        <v>22</v>
      </c>
      <c r="H16" s="59">
        <f>I16+J16</f>
        <v>0</v>
      </c>
      <c r="I16" s="55"/>
      <c r="J16" s="56">
        <f>C16</f>
        <v>0</v>
      </c>
      <c r="K16" s="56"/>
      <c r="L16" s="56"/>
      <c r="M16" s="59">
        <f>C16+F16-H16</f>
        <v>0</v>
      </c>
      <c r="N16" s="56"/>
      <c r="O16" s="56"/>
      <c r="P16" s="39">
        <f>C15-J15</f>
        <v>0</v>
      </c>
      <c r="Q16" s="51"/>
      <c r="R16" s="51"/>
      <c r="S16" s="47"/>
      <c r="T16" s="47"/>
      <c r="U16" s="47"/>
      <c r="V16" s="48"/>
      <c r="W16" s="47"/>
    </row>
    <row r="17" spans="1:23" ht="25.5">
      <c r="A17" s="57" t="s">
        <v>32</v>
      </c>
      <c r="B17" s="44" t="s">
        <v>29</v>
      </c>
      <c r="C17" s="45">
        <f>C18+C19</f>
        <v>0</v>
      </c>
      <c r="D17" s="45">
        <f>D18+D19</f>
        <v>0</v>
      </c>
      <c r="E17" s="45">
        <f>E18+E19</f>
        <v>138.01299999999998</v>
      </c>
      <c r="F17" s="45">
        <f>F18+F19</f>
        <v>51.605999999999995</v>
      </c>
      <c r="G17" s="49" t="s">
        <v>22</v>
      </c>
      <c r="H17" s="45">
        <f aca="true" t="shared" si="7" ref="H17:N17">H18+H19</f>
        <v>51.605999999999995</v>
      </c>
      <c r="I17" s="45">
        <f t="shared" si="7"/>
        <v>51.605999999999995</v>
      </c>
      <c r="J17" s="45">
        <f t="shared" si="7"/>
        <v>0</v>
      </c>
      <c r="K17" s="45">
        <f t="shared" si="7"/>
        <v>0</v>
      </c>
      <c r="L17" s="45">
        <f t="shared" si="7"/>
        <v>0</v>
      </c>
      <c r="M17" s="45">
        <f t="shared" si="7"/>
        <v>0</v>
      </c>
      <c r="N17" s="45">
        <f t="shared" si="7"/>
        <v>0</v>
      </c>
      <c r="O17" s="50"/>
      <c r="P17" s="39">
        <f>C16-J16</f>
        <v>0</v>
      </c>
      <c r="Q17" s="51"/>
      <c r="R17" s="51"/>
      <c r="S17" s="47"/>
      <c r="T17" s="47"/>
      <c r="U17" s="47"/>
      <c r="V17" s="48"/>
      <c r="W17" s="47"/>
    </row>
    <row r="18" spans="1:23" ht="17.25" customHeight="1">
      <c r="A18" s="58"/>
      <c r="B18" s="52" t="s">
        <v>21</v>
      </c>
      <c r="C18" s="56"/>
      <c r="D18" s="56"/>
      <c r="E18" s="56">
        <f>18.5+9.659+5.5+80</f>
        <v>113.65899999999999</v>
      </c>
      <c r="F18" s="56">
        <f>5.9+33+3.4</f>
        <v>42.3</v>
      </c>
      <c r="G18" s="49" t="s">
        <v>22</v>
      </c>
      <c r="H18" s="59">
        <f aca="true" t="shared" si="8" ref="H18:H23">I18+J18</f>
        <v>42.3</v>
      </c>
      <c r="I18" s="56">
        <f>5.9+33+3.4</f>
        <v>42.3</v>
      </c>
      <c r="J18" s="56"/>
      <c r="K18" s="56"/>
      <c r="L18" s="56"/>
      <c r="M18" s="59">
        <f>C18+F18-H18</f>
        <v>0</v>
      </c>
      <c r="N18" s="56"/>
      <c r="O18" s="56"/>
      <c r="P18" s="39"/>
      <c r="Q18" s="51"/>
      <c r="R18" s="51"/>
      <c r="S18" s="47"/>
      <c r="T18" s="47"/>
      <c r="U18" s="47"/>
      <c r="V18" s="48"/>
      <c r="W18" s="47"/>
    </row>
    <row r="19" spans="1:23" ht="17.25" customHeight="1">
      <c r="A19" s="58"/>
      <c r="B19" s="52" t="s">
        <v>23</v>
      </c>
      <c r="C19" s="56"/>
      <c r="D19" s="56"/>
      <c r="E19" s="56">
        <f>1.2+17.6+4.1+1.454</f>
        <v>24.354</v>
      </c>
      <c r="F19" s="56">
        <f>1.298+0.748+7.26</f>
        <v>9.306000000000001</v>
      </c>
      <c r="G19" s="49" t="s">
        <v>22</v>
      </c>
      <c r="H19" s="59">
        <f t="shared" si="8"/>
        <v>9.306000000000001</v>
      </c>
      <c r="I19" s="56">
        <f>1.298+0.748+7.26</f>
        <v>9.306000000000001</v>
      </c>
      <c r="J19" s="56"/>
      <c r="K19" s="56"/>
      <c r="L19" s="56"/>
      <c r="M19" s="59">
        <f>C19+F19-H19</f>
        <v>0</v>
      </c>
      <c r="N19" s="56"/>
      <c r="O19" s="56"/>
      <c r="P19" s="65">
        <f>P12+P13+P16</f>
        <v>217.16299999999998</v>
      </c>
      <c r="Q19" s="65">
        <f>P14+P15</f>
        <v>-153.57099999999994</v>
      </c>
      <c r="R19" s="51"/>
      <c r="S19" s="47"/>
      <c r="T19" s="47"/>
      <c r="U19" s="47"/>
      <c r="V19" s="48"/>
      <c r="W19" s="47"/>
    </row>
    <row r="20" spans="1:23" ht="17.25" customHeight="1">
      <c r="A20" s="58">
        <v>2</v>
      </c>
      <c r="B20" s="52" t="s">
        <v>24</v>
      </c>
      <c r="C20" s="56"/>
      <c r="D20" s="66"/>
      <c r="E20" s="56"/>
      <c r="F20" s="66"/>
      <c r="G20" s="49" t="s">
        <v>22</v>
      </c>
      <c r="H20" s="59">
        <f t="shared" si="8"/>
        <v>0</v>
      </c>
      <c r="I20" s="67"/>
      <c r="J20" s="56"/>
      <c r="K20" s="56"/>
      <c r="L20" s="56"/>
      <c r="M20" s="59">
        <f>C20+F20-H20-K20-L20</f>
        <v>0</v>
      </c>
      <c r="N20" s="56"/>
      <c r="O20" s="56" t="s">
        <v>22</v>
      </c>
      <c r="P20" s="39"/>
      <c r="Q20" s="51"/>
      <c r="R20" s="51"/>
      <c r="S20" s="47"/>
      <c r="T20" s="47"/>
      <c r="U20" s="47"/>
      <c r="V20" s="48"/>
      <c r="W20" s="47"/>
    </row>
    <row r="21" spans="1:23" ht="17.25" customHeight="1">
      <c r="A21" s="58">
        <v>3</v>
      </c>
      <c r="B21" s="52" t="s">
        <v>25</v>
      </c>
      <c r="C21" s="56"/>
      <c r="D21" s="66"/>
      <c r="E21" s="66"/>
      <c r="F21" s="66"/>
      <c r="G21" s="49" t="s">
        <v>22</v>
      </c>
      <c r="H21" s="59">
        <f t="shared" si="8"/>
        <v>0</v>
      </c>
      <c r="I21" s="67"/>
      <c r="J21" s="56"/>
      <c r="K21" s="56"/>
      <c r="L21" s="56"/>
      <c r="M21" s="59">
        <f>C21+F21-H21-K21-L21</f>
        <v>0</v>
      </c>
      <c r="N21" s="56"/>
      <c r="O21" s="56" t="s">
        <v>22</v>
      </c>
      <c r="P21" s="39"/>
      <c r="Q21" s="51"/>
      <c r="R21" s="51"/>
      <c r="S21" s="47"/>
      <c r="T21" s="47"/>
      <c r="U21" s="47"/>
      <c r="V21" s="48"/>
      <c r="W21" s="47"/>
    </row>
    <row r="22" spans="1:23" ht="17.25" customHeight="1">
      <c r="A22" s="58">
        <v>4</v>
      </c>
      <c r="B22" s="52" t="s">
        <v>26</v>
      </c>
      <c r="C22" s="56"/>
      <c r="D22" s="56"/>
      <c r="E22" s="68"/>
      <c r="F22" s="68"/>
      <c r="G22" s="49" t="s">
        <v>22</v>
      </c>
      <c r="H22" s="59">
        <f t="shared" si="8"/>
        <v>0</v>
      </c>
      <c r="I22" s="56"/>
      <c r="J22" s="56"/>
      <c r="K22" s="56"/>
      <c r="L22" s="56"/>
      <c r="M22" s="59">
        <f>C22+F22-H22-K22-L22</f>
        <v>0</v>
      </c>
      <c r="N22" s="56"/>
      <c r="O22" s="56" t="s">
        <v>22</v>
      </c>
      <c r="P22" s="40">
        <f>3274.749-869.621</f>
        <v>2405.1279999999997</v>
      </c>
      <c r="Q22" s="61">
        <v>250.894</v>
      </c>
      <c r="R22" s="51">
        <f>Q22+I12</f>
        <v>4083.91</v>
      </c>
      <c r="S22" s="47"/>
      <c r="T22" s="47"/>
      <c r="U22" s="47"/>
      <c r="V22" s="48"/>
      <c r="W22" s="48"/>
    </row>
    <row r="23" spans="1:23" ht="17.25" customHeight="1">
      <c r="A23" s="58">
        <v>5</v>
      </c>
      <c r="B23" s="52" t="s">
        <v>27</v>
      </c>
      <c r="C23" s="56"/>
      <c r="D23" s="66"/>
      <c r="E23" s="66"/>
      <c r="F23" s="66"/>
      <c r="G23" s="49" t="s">
        <v>22</v>
      </c>
      <c r="H23" s="59">
        <f t="shared" si="8"/>
        <v>0</v>
      </c>
      <c r="I23" s="56"/>
      <c r="J23" s="56"/>
      <c r="K23" s="56"/>
      <c r="L23" s="56"/>
      <c r="M23" s="59">
        <f>C23+F23-H23-K23-L23</f>
        <v>0</v>
      </c>
      <c r="N23" s="56"/>
      <c r="O23" s="56" t="s">
        <v>22</v>
      </c>
      <c r="P23" s="40">
        <f>728.188-206.773</f>
        <v>521.415</v>
      </c>
      <c r="Q23" s="61">
        <v>58.923</v>
      </c>
      <c r="R23" s="51">
        <f>Q23+I13</f>
        <v>899.285</v>
      </c>
      <c r="S23" s="47"/>
      <c r="T23" s="47"/>
      <c r="U23" s="47"/>
      <c r="V23" s="48"/>
      <c r="W23" s="48"/>
    </row>
    <row r="24" spans="8:23" ht="12.75">
      <c r="H24" s="69"/>
      <c r="I24" s="69"/>
      <c r="J24" s="69"/>
      <c r="R24" s="51"/>
      <c r="S24" s="47"/>
      <c r="T24" s="47"/>
      <c r="U24" s="47"/>
      <c r="V24" s="48"/>
      <c r="W24" s="48"/>
    </row>
    <row r="25" spans="2:18" ht="18.75">
      <c r="B25" s="48"/>
      <c r="E25" s="39"/>
      <c r="P25" s="16">
        <v>74.086</v>
      </c>
      <c r="Q25" s="16">
        <v>12.168</v>
      </c>
      <c r="R25" s="51"/>
    </row>
    <row r="26" spans="1:21" ht="142.5" customHeight="1">
      <c r="A26" s="70"/>
      <c r="B26" s="71"/>
      <c r="C26" s="72"/>
      <c r="D26" s="72"/>
      <c r="E26" s="73"/>
      <c r="F26" s="74"/>
      <c r="G26" s="74"/>
      <c r="H26" s="74"/>
      <c r="I26" s="74"/>
      <c r="J26" s="75"/>
      <c r="K26" s="75"/>
      <c r="L26" s="75"/>
      <c r="M26" s="76"/>
      <c r="N26" s="70"/>
      <c r="O26" s="70"/>
      <c r="P26" s="70"/>
      <c r="Q26" s="70"/>
      <c r="R26" s="77"/>
      <c r="S26" s="70"/>
      <c r="T26" s="70"/>
      <c r="U26" s="70"/>
    </row>
    <row r="27" spans="1:21" ht="15.75">
      <c r="A27" s="70"/>
      <c r="B27" s="75"/>
      <c r="C27" s="75"/>
      <c r="D27" s="75"/>
      <c r="E27" s="78"/>
      <c r="F27" s="75"/>
      <c r="G27" s="75"/>
      <c r="H27" s="75"/>
      <c r="I27" s="78"/>
      <c r="J27" s="75"/>
      <c r="K27" s="75"/>
      <c r="L27" s="75"/>
      <c r="M27" s="76"/>
      <c r="N27" s="70"/>
      <c r="O27" s="70"/>
      <c r="P27" s="70"/>
      <c r="Q27" s="70"/>
      <c r="R27" s="77"/>
      <c r="S27" s="70"/>
      <c r="T27" s="70"/>
      <c r="U27" s="70"/>
    </row>
    <row r="28" spans="1:21" ht="12.75">
      <c r="A28" s="79"/>
      <c r="B28" s="80"/>
      <c r="C28" s="81"/>
      <c r="D28" s="81"/>
      <c r="E28" s="81"/>
      <c r="F28" s="81"/>
      <c r="G28" s="81"/>
      <c r="H28" s="81"/>
      <c r="I28" s="81"/>
      <c r="J28" s="81"/>
      <c r="K28" s="70"/>
      <c r="L28" s="70"/>
      <c r="M28" s="70"/>
      <c r="N28" s="70"/>
      <c r="O28" s="70"/>
      <c r="P28" s="70"/>
      <c r="Q28" s="70"/>
      <c r="R28" s="77"/>
      <c r="S28" s="70"/>
      <c r="T28" s="70"/>
      <c r="U28" s="70"/>
    </row>
    <row r="29" spans="1:21" ht="18.75">
      <c r="A29" s="79"/>
      <c r="B29" s="80"/>
      <c r="C29" s="81"/>
      <c r="D29" s="81"/>
      <c r="E29" s="81"/>
      <c r="F29" s="81"/>
      <c r="G29" s="81"/>
      <c r="H29" s="81"/>
      <c r="I29" s="82">
        <v>117.002</v>
      </c>
      <c r="J29" s="82">
        <v>24.99</v>
      </c>
      <c r="K29" s="70"/>
      <c r="L29" s="70"/>
      <c r="M29" s="70"/>
      <c r="N29" s="70"/>
      <c r="O29" s="70"/>
      <c r="P29" s="70"/>
      <c r="Q29" s="70"/>
      <c r="R29" s="77"/>
      <c r="S29" s="70"/>
      <c r="T29" s="70"/>
      <c r="U29" s="70"/>
    </row>
    <row r="30" spans="1:21" ht="12.7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7"/>
      <c r="S30" s="70"/>
      <c r="T30" s="70"/>
      <c r="U30" s="70"/>
    </row>
    <row r="31" spans="1:21" ht="12.75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</row>
  </sheetData>
  <sheetProtection password="CEF5" sheet="1" objects="1" scenarios="1" formatCells="0" formatColumns="0" formatRows="0" autoFilter="0"/>
  <mergeCells count="14">
    <mergeCell ref="A4:A6"/>
    <mergeCell ref="G4:G5"/>
    <mergeCell ref="E4:E5"/>
    <mergeCell ref="F4:F5"/>
    <mergeCell ref="K4:L4"/>
    <mergeCell ref="B3:J3"/>
    <mergeCell ref="M4:N4"/>
    <mergeCell ref="N1:O1"/>
    <mergeCell ref="C4:D4"/>
    <mergeCell ref="A2:O2"/>
    <mergeCell ref="O4:O5"/>
    <mergeCell ref="H4:J4"/>
    <mergeCell ref="A1:B1"/>
    <mergeCell ref="B4:B6"/>
  </mergeCells>
  <printOptions horizontalCentered="1"/>
  <pageMargins left="0.35433070866141736" right="0.1968503937007874" top="0.76" bottom="0.3937007874015748" header="0" footer="0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4"/>
  <sheetViews>
    <sheetView tabSelected="1" view="pageBreakPreview" zoomScale="67" zoomScaleSheetLayoutView="67" zoomScalePageLayoutView="0" workbookViewId="0" topLeftCell="A1">
      <pane xSplit="1" ySplit="6" topLeftCell="N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16" sqref="N16:N22"/>
    </sheetView>
  </sheetViews>
  <sheetFormatPr defaultColWidth="8.875" defaultRowHeight="12.75"/>
  <cols>
    <col min="1" max="1" width="18.375" style="26" customWidth="1"/>
    <col min="2" max="2" width="9.75390625" style="26" customWidth="1"/>
    <col min="3" max="3" width="6.625" style="26" customWidth="1"/>
    <col min="4" max="4" width="8.625" style="26" customWidth="1"/>
    <col min="5" max="5" width="7.25390625" style="26" customWidth="1"/>
    <col min="6" max="6" width="7.375" style="26" customWidth="1"/>
    <col min="7" max="7" width="7.875" style="26" customWidth="1"/>
    <col min="8" max="8" width="8.00390625" style="26" customWidth="1"/>
    <col min="9" max="9" width="9.00390625" style="26" customWidth="1"/>
    <col min="10" max="10" width="9.25390625" style="26" customWidth="1"/>
    <col min="11" max="11" width="9.875" style="26" customWidth="1"/>
    <col min="12" max="13" width="10.00390625" style="26" customWidth="1"/>
    <col min="14" max="14" width="8.625" style="26" customWidth="1"/>
    <col min="15" max="15" width="7.875" style="26" customWidth="1"/>
    <col min="16" max="16" width="8.375" style="26" customWidth="1"/>
    <col min="17" max="17" width="8.75390625" style="26" customWidth="1"/>
    <col min="18" max="18" width="9.25390625" style="26" customWidth="1"/>
    <col min="19" max="19" width="8.375" style="26" customWidth="1"/>
    <col min="20" max="20" width="8.125" style="26" customWidth="1"/>
    <col min="21" max="21" width="8.625" style="26" customWidth="1"/>
    <col min="22" max="22" width="8.00390625" style="26" customWidth="1"/>
    <col min="23" max="23" width="8.375" style="26" customWidth="1"/>
    <col min="24" max="24" width="7.875" style="26" customWidth="1"/>
    <col min="25" max="25" width="10.25390625" style="26" customWidth="1"/>
    <col min="26" max="26" width="9.25390625" style="26" customWidth="1"/>
    <col min="27" max="27" width="10.75390625" style="26" customWidth="1"/>
    <col min="28" max="28" width="16.875" style="26" customWidth="1"/>
    <col min="29" max="29" width="15.125" style="26" customWidth="1"/>
    <col min="30" max="30" width="13.125" style="26" customWidth="1"/>
    <col min="31" max="31" width="11.875" style="26" customWidth="1"/>
    <col min="32" max="32" width="12.25390625" style="26" customWidth="1"/>
    <col min="33" max="34" width="14.125" style="26" customWidth="1"/>
    <col min="35" max="35" width="15.00390625" style="26" customWidth="1"/>
    <col min="36" max="36" width="14.25390625" style="26" customWidth="1"/>
    <col min="37" max="37" width="10.75390625" style="26" bestFit="1" customWidth="1"/>
    <col min="38" max="38" width="11.75390625" style="26" customWidth="1"/>
    <col min="39" max="39" width="10.375" style="26" customWidth="1"/>
    <col min="40" max="16384" width="8.875" style="26" customWidth="1"/>
  </cols>
  <sheetData>
    <row r="1" spans="1:33" s="22" customFormat="1" ht="44.25" customHeight="1">
      <c r="A1" s="1"/>
      <c r="B1" s="101" t="s">
        <v>73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97" t="s">
        <v>34</v>
      </c>
      <c r="AG1" s="97"/>
    </row>
    <row r="2" spans="1:30" s="22" customFormat="1" ht="30" customHeight="1">
      <c r="A2" s="2"/>
      <c r="B2" s="89" t="s">
        <v>1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Z2" s="98" t="s">
        <v>35</v>
      </c>
      <c r="AA2" s="98"/>
      <c r="AD2" s="34"/>
    </row>
    <row r="3" spans="1:33" s="22" customFormat="1" ht="21" customHeight="1">
      <c r="A3" s="102" t="s">
        <v>36</v>
      </c>
      <c r="B3" s="99" t="s">
        <v>37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</row>
    <row r="4" spans="1:39" s="22" customFormat="1" ht="33" customHeight="1">
      <c r="A4" s="103"/>
      <c r="B4" s="104" t="s">
        <v>38</v>
      </c>
      <c r="C4" s="104"/>
      <c r="D4" s="104" t="s">
        <v>39</v>
      </c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6" t="s">
        <v>40</v>
      </c>
      <c r="AC4" s="107" t="s">
        <v>41</v>
      </c>
      <c r="AD4" s="108"/>
      <c r="AE4" s="107" t="s">
        <v>42</v>
      </c>
      <c r="AF4" s="111"/>
      <c r="AG4" s="108"/>
      <c r="AH4" s="114" t="s">
        <v>43</v>
      </c>
      <c r="AI4" s="114"/>
      <c r="AJ4" s="114"/>
      <c r="AK4" s="114"/>
      <c r="AL4" s="114"/>
      <c r="AM4" s="114"/>
    </row>
    <row r="5" spans="1:39" s="22" customFormat="1" ht="30" customHeight="1">
      <c r="A5" s="103"/>
      <c r="B5" s="99" t="s">
        <v>44</v>
      </c>
      <c r="C5" s="100"/>
      <c r="D5" s="99" t="s">
        <v>45</v>
      </c>
      <c r="E5" s="100"/>
      <c r="F5" s="99" t="s">
        <v>46</v>
      </c>
      <c r="G5" s="100"/>
      <c r="H5" s="99" t="s">
        <v>47</v>
      </c>
      <c r="I5" s="100"/>
      <c r="J5" s="99" t="s">
        <v>48</v>
      </c>
      <c r="K5" s="100"/>
      <c r="L5" s="99" t="s">
        <v>49</v>
      </c>
      <c r="M5" s="100"/>
      <c r="N5" s="99" t="s">
        <v>50</v>
      </c>
      <c r="O5" s="100"/>
      <c r="P5" s="99" t="s">
        <v>51</v>
      </c>
      <c r="Q5" s="100"/>
      <c r="R5" s="99" t="s">
        <v>52</v>
      </c>
      <c r="S5" s="100"/>
      <c r="T5" s="99" t="s">
        <v>53</v>
      </c>
      <c r="U5" s="100"/>
      <c r="V5" s="99" t="s">
        <v>54</v>
      </c>
      <c r="W5" s="100"/>
      <c r="X5" s="99" t="s">
        <v>55</v>
      </c>
      <c r="Y5" s="100"/>
      <c r="Z5" s="99" t="s">
        <v>44</v>
      </c>
      <c r="AA5" s="100"/>
      <c r="AB5" s="106"/>
      <c r="AC5" s="109"/>
      <c r="AD5" s="110"/>
      <c r="AE5" s="112" t="s">
        <v>12</v>
      </c>
      <c r="AF5" s="106" t="s">
        <v>41</v>
      </c>
      <c r="AG5" s="106"/>
      <c r="AH5" s="114"/>
      <c r="AI5" s="114"/>
      <c r="AJ5" s="114"/>
      <c r="AK5" s="114"/>
      <c r="AL5" s="114"/>
      <c r="AM5" s="114"/>
    </row>
    <row r="6" spans="1:39" s="22" customFormat="1" ht="44.25" customHeight="1">
      <c r="A6" s="104"/>
      <c r="B6" s="3" t="s">
        <v>56</v>
      </c>
      <c r="C6" s="3" t="s">
        <v>57</v>
      </c>
      <c r="D6" s="3" t="s">
        <v>56</v>
      </c>
      <c r="E6" s="3" t="s">
        <v>57</v>
      </c>
      <c r="F6" s="3" t="s">
        <v>56</v>
      </c>
      <c r="G6" s="3" t="s">
        <v>57</v>
      </c>
      <c r="H6" s="3" t="s">
        <v>56</v>
      </c>
      <c r="I6" s="3" t="s">
        <v>57</v>
      </c>
      <c r="J6" s="3" t="s">
        <v>56</v>
      </c>
      <c r="K6" s="3" t="s">
        <v>57</v>
      </c>
      <c r="L6" s="3" t="s">
        <v>56</v>
      </c>
      <c r="M6" s="3" t="s">
        <v>57</v>
      </c>
      <c r="N6" s="3" t="s">
        <v>58</v>
      </c>
      <c r="O6" s="3" t="s">
        <v>57</v>
      </c>
      <c r="P6" s="3" t="s">
        <v>58</v>
      </c>
      <c r="Q6" s="3" t="s">
        <v>57</v>
      </c>
      <c r="R6" s="3" t="s">
        <v>56</v>
      </c>
      <c r="S6" s="3" t="s">
        <v>57</v>
      </c>
      <c r="T6" s="3" t="s">
        <v>56</v>
      </c>
      <c r="U6" s="3" t="s">
        <v>57</v>
      </c>
      <c r="V6" s="3" t="s">
        <v>56</v>
      </c>
      <c r="W6" s="3" t="s">
        <v>57</v>
      </c>
      <c r="X6" s="3" t="s">
        <v>56</v>
      </c>
      <c r="Y6" s="3" t="s">
        <v>57</v>
      </c>
      <c r="Z6" s="3" t="s">
        <v>56</v>
      </c>
      <c r="AA6" s="3" t="s">
        <v>57</v>
      </c>
      <c r="AB6" s="106"/>
      <c r="AC6" s="4">
        <v>2110</v>
      </c>
      <c r="AD6" s="4">
        <v>2120</v>
      </c>
      <c r="AE6" s="113"/>
      <c r="AF6" s="4">
        <v>2110</v>
      </c>
      <c r="AG6" s="4">
        <v>2120</v>
      </c>
      <c r="AH6" s="114"/>
      <c r="AI6" s="114"/>
      <c r="AJ6" s="114"/>
      <c r="AK6" s="114"/>
      <c r="AL6" s="114"/>
      <c r="AM6" s="114"/>
    </row>
    <row r="7" spans="1:39" s="11" customFormat="1" ht="57" customHeight="1">
      <c r="A7" s="5" t="s">
        <v>67</v>
      </c>
      <c r="B7" s="6">
        <f aca="true" t="shared" si="0" ref="B7:Q14">B15+B23</f>
        <v>0</v>
      </c>
      <c r="C7" s="6">
        <f aca="true" t="shared" si="1" ref="C7:AE7">SUM(C8:C14)</f>
        <v>0</v>
      </c>
      <c r="D7" s="6">
        <f t="shared" si="1"/>
        <v>0</v>
      </c>
      <c r="E7" s="6">
        <f t="shared" si="1"/>
        <v>0</v>
      </c>
      <c r="F7" s="6">
        <f t="shared" si="1"/>
        <v>0</v>
      </c>
      <c r="G7" s="6">
        <f t="shared" si="1"/>
        <v>0</v>
      </c>
      <c r="H7" s="6">
        <f t="shared" si="1"/>
        <v>0</v>
      </c>
      <c r="I7" s="7">
        <f t="shared" si="1"/>
        <v>0</v>
      </c>
      <c r="J7" s="6">
        <f t="shared" si="1"/>
        <v>0</v>
      </c>
      <c r="K7" s="6">
        <f t="shared" si="1"/>
        <v>0</v>
      </c>
      <c r="L7" s="6">
        <f t="shared" si="1"/>
        <v>0</v>
      </c>
      <c r="M7" s="6">
        <f t="shared" si="1"/>
        <v>0</v>
      </c>
      <c r="N7" s="6">
        <f t="shared" si="1"/>
        <v>119.644</v>
      </c>
      <c r="O7" s="6">
        <f t="shared" si="1"/>
        <v>0</v>
      </c>
      <c r="P7" s="6">
        <f t="shared" si="1"/>
        <v>0</v>
      </c>
      <c r="Q7" s="6">
        <f t="shared" si="1"/>
        <v>0</v>
      </c>
      <c r="R7" s="6">
        <f t="shared" si="1"/>
        <v>0</v>
      </c>
      <c r="S7" s="6">
        <f t="shared" si="1"/>
        <v>0</v>
      </c>
      <c r="T7" s="6">
        <f t="shared" si="1"/>
        <v>0</v>
      </c>
      <c r="U7" s="6">
        <f t="shared" si="1"/>
        <v>0</v>
      </c>
      <c r="V7" s="6">
        <f t="shared" si="1"/>
        <v>0</v>
      </c>
      <c r="W7" s="6">
        <f t="shared" si="1"/>
        <v>0</v>
      </c>
      <c r="X7" s="6">
        <f t="shared" si="1"/>
        <v>0</v>
      </c>
      <c r="Y7" s="6">
        <f t="shared" si="1"/>
        <v>0</v>
      </c>
      <c r="Z7" s="6">
        <f t="shared" si="1"/>
        <v>0</v>
      </c>
      <c r="AA7" s="6">
        <f t="shared" si="1"/>
        <v>0</v>
      </c>
      <c r="AB7" s="8">
        <f>SUM(AB8:AB14)</f>
        <v>119.644</v>
      </c>
      <c r="AC7" s="8">
        <f>SUM(AC8:AC14)</f>
        <v>97.74699999999999</v>
      </c>
      <c r="AD7" s="8">
        <f>SUM(AD8:AD14)</f>
        <v>21.897</v>
      </c>
      <c r="AE7" s="8">
        <f t="shared" si="1"/>
        <v>0</v>
      </c>
      <c r="AF7" s="8">
        <f>SUM(AF8:AF14)</f>
        <v>0</v>
      </c>
      <c r="AG7" s="8">
        <f>SUM(AG8:AG14)</f>
        <v>0</v>
      </c>
      <c r="AH7" s="9">
        <f>IF(AB7='[1]1'!M8+'[1]1'!M9,0,)</f>
        <v>0</v>
      </c>
      <c r="AI7" s="9">
        <f>IF(AC7='[1]1'!M9,0,AC7-'[1]1'!M9)</f>
        <v>93.0379999999997</v>
      </c>
      <c r="AJ7" s="9">
        <f>IF(AD7='[1]1'!M10,0,AD7-'[1]1'!M10)</f>
        <v>20.716000000000186</v>
      </c>
      <c r="AK7" s="10">
        <f>IF(AE7='[1]1'!N8,0,AE7-'[1]1'!N8)</f>
        <v>0</v>
      </c>
      <c r="AL7" s="10">
        <f>IF(AF7='[1]1'!N9,0,AF7-'[1]1'!N9)</f>
        <v>0</v>
      </c>
      <c r="AM7" s="10">
        <f>IF(AG7='[1]1'!N10,0,AG7-'[1]1'!N10)</f>
        <v>0</v>
      </c>
    </row>
    <row r="8" spans="1:34" ht="27.75" customHeight="1">
      <c r="A8" s="23" t="s">
        <v>59</v>
      </c>
      <c r="B8" s="24">
        <f aca="true" t="shared" si="2" ref="B8:C13">B16+B24</f>
        <v>0</v>
      </c>
      <c r="C8" s="24">
        <f t="shared" si="2"/>
        <v>0</v>
      </c>
      <c r="D8" s="24">
        <f t="shared" si="0"/>
        <v>0</v>
      </c>
      <c r="E8" s="24">
        <f t="shared" si="0"/>
        <v>0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5">
        <f t="shared" si="0"/>
        <v>0</v>
      </c>
      <c r="J8" s="24">
        <f t="shared" si="0"/>
        <v>0</v>
      </c>
      <c r="K8" s="24">
        <f t="shared" si="0"/>
        <v>0</v>
      </c>
      <c r="L8" s="24">
        <f t="shared" si="0"/>
        <v>0</v>
      </c>
      <c r="M8" s="24">
        <f t="shared" si="0"/>
        <v>0</v>
      </c>
      <c r="N8" s="24">
        <f t="shared" si="0"/>
        <v>77.111</v>
      </c>
      <c r="O8" s="24">
        <f t="shared" si="0"/>
        <v>0</v>
      </c>
      <c r="P8" s="24">
        <f t="shared" si="0"/>
        <v>0</v>
      </c>
      <c r="Q8" s="24">
        <f t="shared" si="0"/>
        <v>0</v>
      </c>
      <c r="R8" s="24">
        <f aca="true" t="shared" si="3" ref="R8:Y8">R16+R24</f>
        <v>0</v>
      </c>
      <c r="S8" s="24">
        <f t="shared" si="3"/>
        <v>0</v>
      </c>
      <c r="T8" s="24">
        <f t="shared" si="3"/>
        <v>0</v>
      </c>
      <c r="U8" s="24">
        <f t="shared" si="3"/>
        <v>0</v>
      </c>
      <c r="V8" s="24">
        <f t="shared" si="3"/>
        <v>0</v>
      </c>
      <c r="W8" s="24">
        <f t="shared" si="3"/>
        <v>0</v>
      </c>
      <c r="X8" s="24">
        <f t="shared" si="3"/>
        <v>0</v>
      </c>
      <c r="Y8" s="24">
        <f t="shared" si="3"/>
        <v>0</v>
      </c>
      <c r="Z8" s="24">
        <f>Z16+Z24</f>
        <v>0</v>
      </c>
      <c r="AA8" s="24">
        <f>AA16+AA24</f>
        <v>0</v>
      </c>
      <c r="AB8" s="12">
        <f aca="true" t="shared" si="4" ref="AB8:AB14">SUM(B8:AA8)</f>
        <v>77.111</v>
      </c>
      <c r="AC8" s="12">
        <f aca="true" t="shared" si="5" ref="AC8:AD14">AC16+AC24</f>
        <v>62.813</v>
      </c>
      <c r="AD8" s="12">
        <f t="shared" si="5"/>
        <v>14.298</v>
      </c>
      <c r="AE8" s="12">
        <f aca="true" t="shared" si="6" ref="AE8:AE14">AF8+AG8</f>
        <v>0</v>
      </c>
      <c r="AF8" s="12">
        <f aca="true" t="shared" si="7" ref="AF8:AG14">AF16+AF24</f>
        <v>0</v>
      </c>
      <c r="AG8" s="12">
        <f t="shared" si="7"/>
        <v>0</v>
      </c>
      <c r="AH8" s="1"/>
    </row>
    <row r="9" spans="1:34" ht="27.75" customHeight="1">
      <c r="A9" s="23" t="s">
        <v>60</v>
      </c>
      <c r="B9" s="24">
        <f t="shared" si="2"/>
        <v>0</v>
      </c>
      <c r="C9" s="24">
        <f t="shared" si="2"/>
        <v>0</v>
      </c>
      <c r="D9" s="24">
        <f>D17+D25</f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5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18.85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aca="true" t="shared" si="8" ref="R9:Y9">R17+R25</f>
        <v>0</v>
      </c>
      <c r="S9" s="24">
        <f t="shared" si="8"/>
        <v>0</v>
      </c>
      <c r="T9" s="24">
        <f t="shared" si="8"/>
        <v>0</v>
      </c>
      <c r="U9" s="24">
        <f t="shared" si="8"/>
        <v>0</v>
      </c>
      <c r="V9" s="24">
        <f t="shared" si="8"/>
        <v>0</v>
      </c>
      <c r="W9" s="24">
        <f t="shared" si="8"/>
        <v>0</v>
      </c>
      <c r="X9" s="24">
        <f t="shared" si="8"/>
        <v>0</v>
      </c>
      <c r="Y9" s="24">
        <f t="shared" si="8"/>
        <v>0</v>
      </c>
      <c r="Z9" s="24">
        <f>Z17+Z25</f>
        <v>0</v>
      </c>
      <c r="AA9" s="24">
        <f>AA17+AA25</f>
        <v>0</v>
      </c>
      <c r="AB9" s="12">
        <f t="shared" si="4"/>
        <v>18.85</v>
      </c>
      <c r="AC9" s="12">
        <f t="shared" si="5"/>
        <v>14.85</v>
      </c>
      <c r="AD9" s="12">
        <f t="shared" si="5"/>
        <v>4</v>
      </c>
      <c r="AE9" s="12">
        <f t="shared" si="6"/>
        <v>0</v>
      </c>
      <c r="AF9" s="12">
        <f t="shared" si="7"/>
        <v>0</v>
      </c>
      <c r="AG9" s="12">
        <f t="shared" si="7"/>
        <v>0</v>
      </c>
      <c r="AH9" s="1"/>
    </row>
    <row r="10" spans="1:34" ht="27.75" customHeight="1">
      <c r="A10" s="23" t="s">
        <v>61</v>
      </c>
      <c r="B10" s="24">
        <f t="shared" si="2"/>
        <v>0</v>
      </c>
      <c r="C10" s="24">
        <f t="shared" si="2"/>
        <v>0</v>
      </c>
      <c r="D10" s="24">
        <f t="shared" si="0"/>
        <v>0</v>
      </c>
      <c r="E10" s="24">
        <f t="shared" si="0"/>
        <v>0</v>
      </c>
      <c r="F10" s="24">
        <f t="shared" si="0"/>
        <v>0</v>
      </c>
      <c r="G10" s="24">
        <f t="shared" si="0"/>
        <v>0</v>
      </c>
      <c r="H10" s="24">
        <f t="shared" si="0"/>
        <v>0</v>
      </c>
      <c r="I10" s="25">
        <f t="shared" si="0"/>
        <v>0</v>
      </c>
      <c r="J10" s="24">
        <f t="shared" si="0"/>
        <v>0</v>
      </c>
      <c r="K10" s="24">
        <f t="shared" si="0"/>
        <v>0</v>
      </c>
      <c r="L10" s="24">
        <f t="shared" si="0"/>
        <v>0</v>
      </c>
      <c r="M10" s="24">
        <f t="shared" si="0"/>
        <v>0</v>
      </c>
      <c r="N10" s="24">
        <f t="shared" si="0"/>
        <v>0</v>
      </c>
      <c r="O10" s="24">
        <f t="shared" si="0"/>
        <v>0</v>
      </c>
      <c r="P10" s="24">
        <f t="shared" si="0"/>
        <v>0</v>
      </c>
      <c r="Q10" s="24">
        <f t="shared" si="0"/>
        <v>0</v>
      </c>
      <c r="R10" s="24">
        <f aca="true" t="shared" si="9" ref="R10:AA10">R18+R26</f>
        <v>0</v>
      </c>
      <c r="S10" s="24">
        <f t="shared" si="9"/>
        <v>0</v>
      </c>
      <c r="T10" s="24">
        <f t="shared" si="9"/>
        <v>0</v>
      </c>
      <c r="U10" s="24">
        <f t="shared" si="9"/>
        <v>0</v>
      </c>
      <c r="V10" s="24">
        <f t="shared" si="9"/>
        <v>0</v>
      </c>
      <c r="W10" s="24">
        <f t="shared" si="9"/>
        <v>0</v>
      </c>
      <c r="X10" s="24">
        <f t="shared" si="9"/>
        <v>0</v>
      </c>
      <c r="Y10" s="24">
        <f t="shared" si="9"/>
        <v>0</v>
      </c>
      <c r="Z10" s="24">
        <f t="shared" si="9"/>
        <v>0</v>
      </c>
      <c r="AA10" s="24">
        <f t="shared" si="9"/>
        <v>0</v>
      </c>
      <c r="AB10" s="12">
        <f t="shared" si="4"/>
        <v>0</v>
      </c>
      <c r="AC10" s="12">
        <f t="shared" si="5"/>
        <v>0</v>
      </c>
      <c r="AD10" s="12">
        <f t="shared" si="5"/>
        <v>0</v>
      </c>
      <c r="AE10" s="12">
        <f t="shared" si="6"/>
        <v>0</v>
      </c>
      <c r="AF10" s="12">
        <f t="shared" si="7"/>
        <v>0</v>
      </c>
      <c r="AG10" s="12">
        <f t="shared" si="7"/>
        <v>0</v>
      </c>
      <c r="AH10" s="1"/>
    </row>
    <row r="11" spans="1:34" ht="27.75" customHeight="1">
      <c r="A11" s="23" t="s">
        <v>62</v>
      </c>
      <c r="B11" s="24">
        <f t="shared" si="2"/>
        <v>0</v>
      </c>
      <c r="C11" s="24">
        <f t="shared" si="2"/>
        <v>0</v>
      </c>
      <c r="D11" s="24">
        <f t="shared" si="0"/>
        <v>0</v>
      </c>
      <c r="E11" s="24">
        <f t="shared" si="0"/>
        <v>0</v>
      </c>
      <c r="F11" s="24">
        <f t="shared" si="0"/>
        <v>0</v>
      </c>
      <c r="G11" s="24">
        <f t="shared" si="0"/>
        <v>0</v>
      </c>
      <c r="H11" s="24">
        <f t="shared" si="0"/>
        <v>0</v>
      </c>
      <c r="I11" s="25">
        <f t="shared" si="0"/>
        <v>0</v>
      </c>
      <c r="J11" s="24">
        <f t="shared" si="0"/>
        <v>0</v>
      </c>
      <c r="K11" s="24">
        <f t="shared" si="0"/>
        <v>0</v>
      </c>
      <c r="L11" s="24">
        <f t="shared" si="0"/>
        <v>0</v>
      </c>
      <c r="M11" s="24">
        <f t="shared" si="0"/>
        <v>0</v>
      </c>
      <c r="N11" s="24">
        <f t="shared" si="0"/>
        <v>17.193</v>
      </c>
      <c r="O11" s="24">
        <f t="shared" si="0"/>
        <v>0</v>
      </c>
      <c r="P11" s="24">
        <f t="shared" si="0"/>
        <v>0</v>
      </c>
      <c r="Q11" s="24">
        <f t="shared" si="0"/>
        <v>0</v>
      </c>
      <c r="R11" s="24">
        <f>R19+R27</f>
        <v>0</v>
      </c>
      <c r="S11" s="24">
        <f aca="true" t="shared" si="10" ref="S11:AA11">S19+S27</f>
        <v>0</v>
      </c>
      <c r="T11" s="24">
        <f t="shared" si="10"/>
        <v>0</v>
      </c>
      <c r="U11" s="24">
        <f t="shared" si="10"/>
        <v>0</v>
      </c>
      <c r="V11" s="24">
        <f t="shared" si="10"/>
        <v>0</v>
      </c>
      <c r="W11" s="24">
        <f t="shared" si="10"/>
        <v>0</v>
      </c>
      <c r="X11" s="24">
        <f t="shared" si="10"/>
        <v>0</v>
      </c>
      <c r="Y11" s="24">
        <f t="shared" si="10"/>
        <v>0</v>
      </c>
      <c r="Z11" s="24">
        <f t="shared" si="10"/>
        <v>0</v>
      </c>
      <c r="AA11" s="24">
        <f t="shared" si="10"/>
        <v>0</v>
      </c>
      <c r="AB11" s="12">
        <f t="shared" si="4"/>
        <v>17.193</v>
      </c>
      <c r="AC11" s="12">
        <f>AC19+AC27</f>
        <v>14.764</v>
      </c>
      <c r="AD11" s="12">
        <f>AD19+AD27</f>
        <v>2.429</v>
      </c>
      <c r="AE11" s="12">
        <f t="shared" si="6"/>
        <v>0</v>
      </c>
      <c r="AF11" s="12">
        <f t="shared" si="7"/>
        <v>0</v>
      </c>
      <c r="AG11" s="12">
        <f t="shared" si="7"/>
        <v>0</v>
      </c>
      <c r="AH11" s="1"/>
    </row>
    <row r="12" spans="1:34" ht="39" customHeight="1">
      <c r="A12" s="23" t="s">
        <v>63</v>
      </c>
      <c r="B12" s="24">
        <f t="shared" si="2"/>
        <v>0</v>
      </c>
      <c r="C12" s="24">
        <f t="shared" si="2"/>
        <v>0</v>
      </c>
      <c r="D12" s="24">
        <f t="shared" si="0"/>
        <v>0</v>
      </c>
      <c r="E12" s="24">
        <f t="shared" si="0"/>
        <v>0</v>
      </c>
      <c r="F12" s="24">
        <f t="shared" si="0"/>
        <v>0</v>
      </c>
      <c r="G12" s="24">
        <f t="shared" si="0"/>
        <v>0</v>
      </c>
      <c r="H12" s="24">
        <f t="shared" si="0"/>
        <v>0</v>
      </c>
      <c r="I12" s="25">
        <f t="shared" si="0"/>
        <v>0</v>
      </c>
      <c r="J12" s="24">
        <f t="shared" si="0"/>
        <v>0</v>
      </c>
      <c r="K12" s="24">
        <f t="shared" si="0"/>
        <v>0</v>
      </c>
      <c r="L12" s="24">
        <f t="shared" si="0"/>
        <v>0</v>
      </c>
      <c r="M12" s="24">
        <f t="shared" si="0"/>
        <v>0</v>
      </c>
      <c r="N12" s="24">
        <f t="shared" si="0"/>
        <v>0</v>
      </c>
      <c r="O12" s="24">
        <f t="shared" si="0"/>
        <v>0</v>
      </c>
      <c r="P12" s="24">
        <f t="shared" si="0"/>
        <v>0</v>
      </c>
      <c r="Q12" s="24">
        <f t="shared" si="0"/>
        <v>0</v>
      </c>
      <c r="R12" s="24">
        <f aca="true" t="shared" si="11" ref="R12:AA12">R20+R28</f>
        <v>0</v>
      </c>
      <c r="S12" s="24">
        <f t="shared" si="11"/>
        <v>0</v>
      </c>
      <c r="T12" s="24">
        <f t="shared" si="11"/>
        <v>0</v>
      </c>
      <c r="U12" s="24">
        <f t="shared" si="11"/>
        <v>0</v>
      </c>
      <c r="V12" s="24">
        <f t="shared" si="11"/>
        <v>0</v>
      </c>
      <c r="W12" s="24">
        <f t="shared" si="11"/>
        <v>0</v>
      </c>
      <c r="X12" s="24">
        <f t="shared" si="11"/>
        <v>0</v>
      </c>
      <c r="Y12" s="24">
        <f t="shared" si="11"/>
        <v>0</v>
      </c>
      <c r="Z12" s="24">
        <f t="shared" si="11"/>
        <v>0</v>
      </c>
      <c r="AA12" s="24">
        <f t="shared" si="11"/>
        <v>0</v>
      </c>
      <c r="AB12" s="12">
        <f>SUM(B12:AA12)</f>
        <v>0</v>
      </c>
      <c r="AC12" s="12">
        <f t="shared" si="5"/>
        <v>0</v>
      </c>
      <c r="AD12" s="12">
        <f t="shared" si="5"/>
        <v>0</v>
      </c>
      <c r="AE12" s="12">
        <f t="shared" si="6"/>
        <v>0</v>
      </c>
      <c r="AF12" s="12">
        <f t="shared" si="7"/>
        <v>0</v>
      </c>
      <c r="AG12" s="12">
        <f t="shared" si="7"/>
        <v>0</v>
      </c>
      <c r="AH12" s="1"/>
    </row>
    <row r="13" spans="1:34" ht="27.75" customHeight="1">
      <c r="A13" s="23" t="s">
        <v>64</v>
      </c>
      <c r="B13" s="24">
        <f t="shared" si="2"/>
        <v>0</v>
      </c>
      <c r="C13" s="24">
        <f t="shared" si="2"/>
        <v>0</v>
      </c>
      <c r="D13" s="24">
        <f t="shared" si="0"/>
        <v>0</v>
      </c>
      <c r="E13" s="24">
        <f t="shared" si="0"/>
        <v>0</v>
      </c>
      <c r="F13" s="24">
        <f t="shared" si="0"/>
        <v>0</v>
      </c>
      <c r="G13" s="24">
        <f t="shared" si="0"/>
        <v>0</v>
      </c>
      <c r="H13" s="24">
        <f t="shared" si="0"/>
        <v>0</v>
      </c>
      <c r="I13" s="25">
        <f t="shared" si="0"/>
        <v>0</v>
      </c>
      <c r="J13" s="24">
        <f t="shared" si="0"/>
        <v>0</v>
      </c>
      <c r="K13" s="24">
        <f t="shared" si="0"/>
        <v>0</v>
      </c>
      <c r="L13" s="24">
        <f t="shared" si="0"/>
        <v>0</v>
      </c>
      <c r="M13" s="24">
        <f t="shared" si="0"/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Q13" s="24">
        <f t="shared" si="0"/>
        <v>0</v>
      </c>
      <c r="R13" s="24">
        <f>R21+R29</f>
        <v>0</v>
      </c>
      <c r="S13" s="24">
        <f aca="true" t="shared" si="12" ref="S13:AA13">S21+S29</f>
        <v>0</v>
      </c>
      <c r="T13" s="24">
        <f t="shared" si="12"/>
        <v>0</v>
      </c>
      <c r="U13" s="24">
        <f t="shared" si="12"/>
        <v>0</v>
      </c>
      <c r="V13" s="24">
        <f t="shared" si="12"/>
        <v>0</v>
      </c>
      <c r="W13" s="24">
        <f t="shared" si="12"/>
        <v>0</v>
      </c>
      <c r="X13" s="24">
        <f t="shared" si="12"/>
        <v>0</v>
      </c>
      <c r="Y13" s="24">
        <f t="shared" si="12"/>
        <v>0</v>
      </c>
      <c r="Z13" s="24">
        <f t="shared" si="12"/>
        <v>0</v>
      </c>
      <c r="AA13" s="24">
        <f t="shared" si="12"/>
        <v>0</v>
      </c>
      <c r="AB13" s="12">
        <f t="shared" si="4"/>
        <v>0</v>
      </c>
      <c r="AC13" s="12">
        <f>AC21+AC29</f>
        <v>0</v>
      </c>
      <c r="AD13" s="12">
        <f>AD21+AD29</f>
        <v>0</v>
      </c>
      <c r="AE13" s="12">
        <f t="shared" si="6"/>
        <v>0</v>
      </c>
      <c r="AF13" s="12">
        <f t="shared" si="7"/>
        <v>0</v>
      </c>
      <c r="AG13" s="12">
        <f t="shared" si="7"/>
        <v>0</v>
      </c>
      <c r="AH13" s="1"/>
    </row>
    <row r="14" spans="1:34" ht="27.75" customHeight="1">
      <c r="A14" s="23" t="s">
        <v>65</v>
      </c>
      <c r="B14" s="24">
        <f t="shared" si="0"/>
        <v>0</v>
      </c>
      <c r="C14" s="24">
        <f t="shared" si="0"/>
        <v>0</v>
      </c>
      <c r="D14" s="24">
        <f t="shared" si="0"/>
        <v>0</v>
      </c>
      <c r="E14" s="24">
        <f t="shared" si="0"/>
        <v>0</v>
      </c>
      <c r="F14" s="24">
        <f t="shared" si="0"/>
        <v>0</v>
      </c>
      <c r="G14" s="24">
        <f t="shared" si="0"/>
        <v>0</v>
      </c>
      <c r="H14" s="24">
        <f t="shared" si="0"/>
        <v>0</v>
      </c>
      <c r="I14" s="25">
        <f t="shared" si="0"/>
        <v>0</v>
      </c>
      <c r="J14" s="24">
        <f t="shared" si="0"/>
        <v>0</v>
      </c>
      <c r="K14" s="24">
        <f t="shared" si="0"/>
        <v>0</v>
      </c>
      <c r="L14" s="24">
        <f t="shared" si="0"/>
        <v>0</v>
      </c>
      <c r="M14" s="24">
        <f t="shared" si="0"/>
        <v>0</v>
      </c>
      <c r="N14" s="24">
        <f t="shared" si="0"/>
        <v>6.49</v>
      </c>
      <c r="O14" s="24">
        <f t="shared" si="0"/>
        <v>0</v>
      </c>
      <c r="P14" s="24">
        <f t="shared" si="0"/>
        <v>0</v>
      </c>
      <c r="Q14" s="24">
        <f t="shared" si="0"/>
        <v>0</v>
      </c>
      <c r="R14" s="24">
        <f aca="true" t="shared" si="13" ref="R14:AA14">R22+R30</f>
        <v>0</v>
      </c>
      <c r="S14" s="24">
        <f t="shared" si="13"/>
        <v>0</v>
      </c>
      <c r="T14" s="24">
        <f t="shared" si="13"/>
        <v>0</v>
      </c>
      <c r="U14" s="24">
        <f t="shared" si="13"/>
        <v>0</v>
      </c>
      <c r="V14" s="24">
        <f t="shared" si="13"/>
        <v>0</v>
      </c>
      <c r="W14" s="24">
        <f t="shared" si="13"/>
        <v>0</v>
      </c>
      <c r="X14" s="24">
        <f t="shared" si="13"/>
        <v>0</v>
      </c>
      <c r="Y14" s="24">
        <f t="shared" si="13"/>
        <v>0</v>
      </c>
      <c r="Z14" s="24">
        <f t="shared" si="13"/>
        <v>0</v>
      </c>
      <c r="AA14" s="24">
        <f t="shared" si="13"/>
        <v>0</v>
      </c>
      <c r="AB14" s="12">
        <f t="shared" si="4"/>
        <v>6.49</v>
      </c>
      <c r="AC14" s="12">
        <f t="shared" si="5"/>
        <v>5.32</v>
      </c>
      <c r="AD14" s="12">
        <f t="shared" si="5"/>
        <v>1.17</v>
      </c>
      <c r="AE14" s="12">
        <f t="shared" si="6"/>
        <v>0</v>
      </c>
      <c r="AF14" s="12">
        <f t="shared" si="7"/>
        <v>0</v>
      </c>
      <c r="AG14" s="12">
        <f t="shared" si="7"/>
        <v>0</v>
      </c>
      <c r="AH14" s="1"/>
    </row>
    <row r="15" spans="1:33" ht="42.75" customHeight="1">
      <c r="A15" s="5" t="s">
        <v>68</v>
      </c>
      <c r="B15" s="6">
        <f aca="true" t="shared" si="14" ref="B15:AG15">SUM(B16:B22)</f>
        <v>0</v>
      </c>
      <c r="C15" s="6">
        <f>SUM(C16:C22)</f>
        <v>0</v>
      </c>
      <c r="D15" s="6">
        <f t="shared" si="14"/>
        <v>0</v>
      </c>
      <c r="E15" s="6">
        <f t="shared" si="14"/>
        <v>0</v>
      </c>
      <c r="F15" s="6">
        <f t="shared" si="14"/>
        <v>0</v>
      </c>
      <c r="G15" s="6">
        <f t="shared" si="14"/>
        <v>0</v>
      </c>
      <c r="H15" s="6">
        <f t="shared" si="14"/>
        <v>0</v>
      </c>
      <c r="I15" s="7">
        <f t="shared" si="14"/>
        <v>0</v>
      </c>
      <c r="J15" s="6">
        <f t="shared" si="14"/>
        <v>0</v>
      </c>
      <c r="K15" s="6">
        <f t="shared" si="14"/>
        <v>0</v>
      </c>
      <c r="L15" s="6">
        <f t="shared" si="14"/>
        <v>0</v>
      </c>
      <c r="M15" s="6">
        <f t="shared" si="14"/>
        <v>0</v>
      </c>
      <c r="N15" s="6">
        <f t="shared" si="14"/>
        <v>119.644</v>
      </c>
      <c r="O15" s="6">
        <f t="shared" si="14"/>
        <v>0</v>
      </c>
      <c r="P15" s="6">
        <f t="shared" si="14"/>
        <v>0</v>
      </c>
      <c r="Q15" s="6">
        <f t="shared" si="14"/>
        <v>0</v>
      </c>
      <c r="R15" s="6">
        <f t="shared" si="14"/>
        <v>0</v>
      </c>
      <c r="S15" s="6">
        <f t="shared" si="14"/>
        <v>0</v>
      </c>
      <c r="T15" s="6">
        <f t="shared" si="14"/>
        <v>0</v>
      </c>
      <c r="U15" s="6">
        <f t="shared" si="14"/>
        <v>0</v>
      </c>
      <c r="V15" s="6">
        <f t="shared" si="14"/>
        <v>0</v>
      </c>
      <c r="W15" s="6">
        <f t="shared" si="14"/>
        <v>0</v>
      </c>
      <c r="X15" s="6">
        <f t="shared" si="14"/>
        <v>0</v>
      </c>
      <c r="Y15" s="6">
        <f t="shared" si="14"/>
        <v>0</v>
      </c>
      <c r="Z15" s="6">
        <f>SUM(Z16:Z22)</f>
        <v>0</v>
      </c>
      <c r="AA15" s="6">
        <f>SUM(AA16:AA22)</f>
        <v>0</v>
      </c>
      <c r="AB15" s="8">
        <f>SUM(AB16:AB22)</f>
        <v>119.644</v>
      </c>
      <c r="AC15" s="8">
        <f>SUM(AC16:AC22)</f>
        <v>97.74699999999999</v>
      </c>
      <c r="AD15" s="8">
        <f t="shared" si="14"/>
        <v>21.897</v>
      </c>
      <c r="AE15" s="8">
        <f t="shared" si="14"/>
        <v>0</v>
      </c>
      <c r="AF15" s="8">
        <f t="shared" si="14"/>
        <v>0</v>
      </c>
      <c r="AG15" s="8">
        <f t="shared" si="14"/>
        <v>0</v>
      </c>
    </row>
    <row r="16" spans="1:36" ht="27.75" customHeight="1">
      <c r="A16" s="23" t="s">
        <v>59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5"/>
      <c r="M16" s="15"/>
      <c r="N16" s="17">
        <v>77.111</v>
      </c>
      <c r="O16" s="17"/>
      <c r="P16" s="17"/>
      <c r="Q16" s="17"/>
      <c r="R16" s="17"/>
      <c r="S16" s="15"/>
      <c r="T16" s="20"/>
      <c r="U16" s="20"/>
      <c r="V16" s="20"/>
      <c r="W16" s="20"/>
      <c r="X16" s="20"/>
      <c r="Z16" s="20"/>
      <c r="AA16" s="20"/>
      <c r="AB16" s="12">
        <f aca="true" t="shared" si="15" ref="AB16:AB22">SUM(B16:AA16)</f>
        <v>77.111</v>
      </c>
      <c r="AC16" s="16">
        <v>62.813</v>
      </c>
      <c r="AD16" s="16">
        <v>14.298</v>
      </c>
      <c r="AE16" s="12">
        <f>AF16+AG16</f>
        <v>0</v>
      </c>
      <c r="AF16" s="16"/>
      <c r="AG16" s="16"/>
      <c r="AH16" s="27">
        <f>AC16+AD16-AE16</f>
        <v>77.111</v>
      </c>
      <c r="AI16" s="28"/>
      <c r="AJ16" s="28"/>
    </row>
    <row r="17" spans="1:36" ht="21.75" customHeight="1">
      <c r="A17" s="23" t="s">
        <v>60</v>
      </c>
      <c r="B17" s="17"/>
      <c r="C17" s="17"/>
      <c r="D17" s="17"/>
      <c r="E17" s="17"/>
      <c r="G17" s="17"/>
      <c r="H17" s="17"/>
      <c r="I17" s="17"/>
      <c r="J17" s="14"/>
      <c r="K17" s="17"/>
      <c r="L17" s="15"/>
      <c r="M17" s="15"/>
      <c r="N17" s="17">
        <v>18.85</v>
      </c>
      <c r="O17" s="17"/>
      <c r="P17" s="17"/>
      <c r="Q17" s="17"/>
      <c r="R17" s="17"/>
      <c r="S17" s="15"/>
      <c r="T17" s="20"/>
      <c r="U17" s="20"/>
      <c r="V17" s="20"/>
      <c r="W17" s="20"/>
      <c r="X17" s="20"/>
      <c r="Y17" s="20"/>
      <c r="Z17" s="20"/>
      <c r="AA17" s="20"/>
      <c r="AB17" s="12">
        <f t="shared" si="15"/>
        <v>18.85</v>
      </c>
      <c r="AC17" s="16">
        <v>14.85</v>
      </c>
      <c r="AD17" s="16">
        <v>4</v>
      </c>
      <c r="AE17" s="12">
        <f aca="true" t="shared" si="16" ref="AE17:AE22">AF17+AG17</f>
        <v>0</v>
      </c>
      <c r="AF17" s="16"/>
      <c r="AG17" s="16"/>
      <c r="AH17" s="27">
        <f aca="true" t="shared" si="17" ref="AH17:AH30">AC17+AD17-AE17</f>
        <v>18.85</v>
      </c>
      <c r="AI17" s="28"/>
      <c r="AJ17" s="28"/>
    </row>
    <row r="18" spans="1:36" ht="21.75" customHeight="1">
      <c r="A18" s="23" t="s">
        <v>61</v>
      </c>
      <c r="B18" s="17"/>
      <c r="C18" s="17"/>
      <c r="D18" s="17"/>
      <c r="E18" s="17"/>
      <c r="F18" s="17"/>
      <c r="G18" s="17"/>
      <c r="H18" s="17"/>
      <c r="I18" s="17"/>
      <c r="J18" s="14"/>
      <c r="K18" s="17"/>
      <c r="L18" s="15"/>
      <c r="M18" s="15"/>
      <c r="N18" s="17"/>
      <c r="O18" s="17"/>
      <c r="P18" s="17"/>
      <c r="Q18" s="17"/>
      <c r="R18" s="17"/>
      <c r="S18" s="20"/>
      <c r="T18" s="20"/>
      <c r="U18" s="20"/>
      <c r="V18" s="20"/>
      <c r="W18" s="20"/>
      <c r="X18" s="20"/>
      <c r="Y18" s="20"/>
      <c r="Z18" s="20"/>
      <c r="AA18" s="20"/>
      <c r="AB18" s="12">
        <f t="shared" si="15"/>
        <v>0</v>
      </c>
      <c r="AC18" s="16"/>
      <c r="AD18" s="16"/>
      <c r="AE18" s="12">
        <f t="shared" si="16"/>
        <v>0</v>
      </c>
      <c r="AF18" s="16"/>
      <c r="AG18" s="16"/>
      <c r="AH18" s="27">
        <f t="shared" si="17"/>
        <v>0</v>
      </c>
      <c r="AI18" s="28"/>
      <c r="AJ18" s="28"/>
    </row>
    <row r="19" spans="1:36" ht="21.75" customHeight="1">
      <c r="A19" s="23" t="s">
        <v>62</v>
      </c>
      <c r="B19" s="17"/>
      <c r="C19" s="17"/>
      <c r="D19" s="17"/>
      <c r="E19" s="17"/>
      <c r="F19" s="17"/>
      <c r="G19" s="17"/>
      <c r="H19" s="17"/>
      <c r="I19" s="17"/>
      <c r="J19" s="14"/>
      <c r="K19" s="17"/>
      <c r="L19" s="15"/>
      <c r="M19" s="15"/>
      <c r="N19" s="17">
        <v>17.193</v>
      </c>
      <c r="O19" s="17"/>
      <c r="P19" s="17"/>
      <c r="Q19" s="17"/>
      <c r="R19" s="17"/>
      <c r="S19" s="15"/>
      <c r="T19" s="20"/>
      <c r="U19" s="20"/>
      <c r="V19" s="20"/>
      <c r="W19" s="20"/>
      <c r="X19" s="20"/>
      <c r="Y19" s="20"/>
      <c r="Z19" s="20"/>
      <c r="AA19" s="20"/>
      <c r="AB19" s="12">
        <f t="shared" si="15"/>
        <v>17.193</v>
      </c>
      <c r="AC19" s="16">
        <v>14.764</v>
      </c>
      <c r="AD19" s="16">
        <v>2.429</v>
      </c>
      <c r="AE19" s="36">
        <f t="shared" si="16"/>
        <v>0</v>
      </c>
      <c r="AF19" s="35"/>
      <c r="AG19" s="35"/>
      <c r="AH19" s="27">
        <f>AC19+AD19-AE19</f>
        <v>17.192999999999998</v>
      </c>
      <c r="AI19" s="28"/>
      <c r="AJ19" s="28"/>
    </row>
    <row r="20" spans="1:36" ht="27">
      <c r="A20" s="23" t="s">
        <v>63</v>
      </c>
      <c r="B20" s="17"/>
      <c r="C20" s="17"/>
      <c r="D20" s="17"/>
      <c r="E20" s="17"/>
      <c r="F20" s="17"/>
      <c r="G20" s="17"/>
      <c r="H20" s="17"/>
      <c r="I20" s="17"/>
      <c r="J20" s="14"/>
      <c r="K20" s="17"/>
      <c r="L20" s="15"/>
      <c r="M20" s="15"/>
      <c r="N20" s="17"/>
      <c r="O20" s="17"/>
      <c r="P20" s="17"/>
      <c r="Q20" s="17"/>
      <c r="R20" s="17"/>
      <c r="S20" s="20"/>
      <c r="T20" s="20"/>
      <c r="U20" s="20"/>
      <c r="V20" s="20"/>
      <c r="W20" s="20"/>
      <c r="X20" s="20"/>
      <c r="Y20" s="20"/>
      <c r="Z20" s="20"/>
      <c r="AA20" s="20"/>
      <c r="AB20" s="12">
        <f>SUM(B20:AA20)</f>
        <v>0</v>
      </c>
      <c r="AC20" s="16"/>
      <c r="AD20" s="16"/>
      <c r="AE20" s="12">
        <f t="shared" si="16"/>
        <v>0</v>
      </c>
      <c r="AF20" s="16"/>
      <c r="AG20" s="16"/>
      <c r="AH20" s="27">
        <f t="shared" si="17"/>
        <v>0</v>
      </c>
      <c r="AI20" s="28"/>
      <c r="AJ20" s="28"/>
    </row>
    <row r="21" spans="1:34" ht="21.75" customHeight="1">
      <c r="A21" s="23" t="s">
        <v>64</v>
      </c>
      <c r="B21" s="17"/>
      <c r="C21" s="17"/>
      <c r="D21" s="17"/>
      <c r="E21" s="17"/>
      <c r="F21" s="17"/>
      <c r="G21" s="17"/>
      <c r="H21" s="17"/>
      <c r="I21" s="13"/>
      <c r="J21" s="16"/>
      <c r="K21" s="17"/>
      <c r="L21" s="15"/>
      <c r="M21" s="15"/>
      <c r="N21" s="15"/>
      <c r="O21" s="17"/>
      <c r="P21" s="17"/>
      <c r="Q21" s="17"/>
      <c r="R21" s="17"/>
      <c r="S21" s="20"/>
      <c r="T21" s="20"/>
      <c r="U21" s="20"/>
      <c r="V21" s="20"/>
      <c r="W21" s="20"/>
      <c r="X21" s="20"/>
      <c r="Y21" s="20"/>
      <c r="Z21" s="20"/>
      <c r="AA21" s="20"/>
      <c r="AB21" s="12">
        <f t="shared" si="15"/>
        <v>0</v>
      </c>
      <c r="AC21" s="16"/>
      <c r="AD21" s="16"/>
      <c r="AE21" s="12">
        <f t="shared" si="16"/>
        <v>0</v>
      </c>
      <c r="AF21" s="16"/>
      <c r="AG21" s="16"/>
      <c r="AH21" s="27">
        <f>AC21+AD21-AE21</f>
        <v>0</v>
      </c>
    </row>
    <row r="22" spans="1:34" ht="21.75" customHeight="1">
      <c r="A22" s="23" t="s">
        <v>65</v>
      </c>
      <c r="B22" s="17"/>
      <c r="C22" s="17"/>
      <c r="D22" s="17"/>
      <c r="E22" s="17"/>
      <c r="F22" s="17"/>
      <c r="G22" s="17"/>
      <c r="H22" s="17"/>
      <c r="I22" s="13"/>
      <c r="J22" s="16"/>
      <c r="K22" s="17"/>
      <c r="L22" s="15"/>
      <c r="M22" s="15"/>
      <c r="N22" s="15">
        <v>6.49</v>
      </c>
      <c r="O22" s="17"/>
      <c r="P22" s="17"/>
      <c r="Q22" s="17"/>
      <c r="R22" s="17"/>
      <c r="S22" s="20"/>
      <c r="T22" s="20"/>
      <c r="U22" s="20"/>
      <c r="V22" s="20"/>
      <c r="W22" s="20"/>
      <c r="X22" s="20"/>
      <c r="Y22" s="20"/>
      <c r="Z22" s="20"/>
      <c r="AA22" s="20"/>
      <c r="AB22" s="12">
        <f t="shared" si="15"/>
        <v>6.49</v>
      </c>
      <c r="AC22" s="16">
        <v>5.32</v>
      </c>
      <c r="AD22" s="16">
        <v>1.17</v>
      </c>
      <c r="AE22" s="12">
        <f t="shared" si="16"/>
        <v>0</v>
      </c>
      <c r="AF22" s="16"/>
      <c r="AG22" s="16"/>
      <c r="AH22" s="27">
        <f t="shared" si="17"/>
        <v>6.49</v>
      </c>
    </row>
    <row r="23" spans="1:34" ht="51">
      <c r="A23" s="5" t="s">
        <v>69</v>
      </c>
      <c r="B23" s="6">
        <f aca="true" t="shared" si="18" ref="B23:AG23">SUM(B24:B30)</f>
        <v>0</v>
      </c>
      <c r="C23" s="6">
        <f t="shared" si="18"/>
        <v>0</v>
      </c>
      <c r="D23" s="6">
        <f t="shared" si="18"/>
        <v>0</v>
      </c>
      <c r="E23" s="6">
        <f t="shared" si="18"/>
        <v>0</v>
      </c>
      <c r="F23" s="6">
        <f t="shared" si="18"/>
        <v>0</v>
      </c>
      <c r="G23" s="6">
        <f t="shared" si="18"/>
        <v>0</v>
      </c>
      <c r="H23" s="6">
        <f t="shared" si="18"/>
        <v>0</v>
      </c>
      <c r="I23" s="7">
        <f t="shared" si="18"/>
        <v>0</v>
      </c>
      <c r="J23" s="6">
        <f t="shared" si="18"/>
        <v>0</v>
      </c>
      <c r="K23" s="6">
        <f t="shared" si="18"/>
        <v>0</v>
      </c>
      <c r="L23" s="6">
        <f t="shared" si="18"/>
        <v>0</v>
      </c>
      <c r="M23" s="6">
        <f t="shared" si="18"/>
        <v>0</v>
      </c>
      <c r="N23" s="6">
        <f t="shared" si="18"/>
        <v>0</v>
      </c>
      <c r="O23" s="6">
        <f t="shared" si="18"/>
        <v>0</v>
      </c>
      <c r="P23" s="6">
        <f t="shared" si="18"/>
        <v>0</v>
      </c>
      <c r="Q23" s="6">
        <f t="shared" si="18"/>
        <v>0</v>
      </c>
      <c r="R23" s="6">
        <f t="shared" si="18"/>
        <v>0</v>
      </c>
      <c r="S23" s="6">
        <f t="shared" si="18"/>
        <v>0</v>
      </c>
      <c r="T23" s="6">
        <f t="shared" si="18"/>
        <v>0</v>
      </c>
      <c r="U23" s="6">
        <f t="shared" si="18"/>
        <v>0</v>
      </c>
      <c r="V23" s="6">
        <f t="shared" si="18"/>
        <v>0</v>
      </c>
      <c r="W23" s="6">
        <f t="shared" si="18"/>
        <v>0</v>
      </c>
      <c r="X23" s="6">
        <f t="shared" si="18"/>
        <v>0</v>
      </c>
      <c r="Y23" s="6">
        <f t="shared" si="18"/>
        <v>0</v>
      </c>
      <c r="Z23" s="6">
        <f t="shared" si="18"/>
        <v>0</v>
      </c>
      <c r="AA23" s="6">
        <f t="shared" si="18"/>
        <v>0</v>
      </c>
      <c r="AB23" s="8">
        <f t="shared" si="18"/>
        <v>0</v>
      </c>
      <c r="AC23" s="8">
        <f>SUM(AC24:AC30)</f>
        <v>0</v>
      </c>
      <c r="AD23" s="8">
        <f t="shared" si="18"/>
        <v>0</v>
      </c>
      <c r="AE23" s="8">
        <f t="shared" si="18"/>
        <v>0</v>
      </c>
      <c r="AF23" s="8">
        <f t="shared" si="18"/>
        <v>0</v>
      </c>
      <c r="AG23" s="8">
        <f t="shared" si="18"/>
        <v>0</v>
      </c>
      <c r="AH23" s="27">
        <f t="shared" si="17"/>
        <v>0</v>
      </c>
    </row>
    <row r="24" spans="1:34" ht="27" customHeight="1">
      <c r="A24" s="23" t="s">
        <v>59</v>
      </c>
      <c r="B24" s="17"/>
      <c r="C24" s="17"/>
      <c r="D24" s="17"/>
      <c r="E24" s="17"/>
      <c r="F24" s="17"/>
      <c r="G24" s="17"/>
      <c r="H24" s="17"/>
      <c r="I24" s="13"/>
      <c r="J24" s="18"/>
      <c r="K24" s="17"/>
      <c r="L24" s="17"/>
      <c r="M24" s="17"/>
      <c r="N24" s="15"/>
      <c r="O24" s="17"/>
      <c r="P24" s="17"/>
      <c r="Q24" s="17"/>
      <c r="R24" s="17"/>
      <c r="S24" s="20"/>
      <c r="T24" s="20"/>
      <c r="U24" s="20"/>
      <c r="V24" s="20"/>
      <c r="W24" s="20"/>
      <c r="X24" s="20"/>
      <c r="Y24" s="20"/>
      <c r="Z24" s="20"/>
      <c r="AA24" s="20"/>
      <c r="AB24" s="12">
        <f aca="true" t="shared" si="19" ref="AB24:AB30">SUM(B24:AA24)</f>
        <v>0</v>
      </c>
      <c r="AC24" s="16"/>
      <c r="AD24" s="16"/>
      <c r="AE24" s="12">
        <f aca="true" t="shared" si="20" ref="AE24:AE30">AF24+AG24</f>
        <v>0</v>
      </c>
      <c r="AF24" s="16"/>
      <c r="AG24" s="16"/>
      <c r="AH24" s="27">
        <f t="shared" si="17"/>
        <v>0</v>
      </c>
    </row>
    <row r="25" spans="1:34" ht="20.25" customHeight="1">
      <c r="A25" s="23" t="s">
        <v>60</v>
      </c>
      <c r="B25" s="17"/>
      <c r="C25" s="17"/>
      <c r="D25" s="17"/>
      <c r="E25" s="17"/>
      <c r="F25" s="17"/>
      <c r="G25" s="17"/>
      <c r="H25" s="17"/>
      <c r="I25" s="13"/>
      <c r="J25" s="29"/>
      <c r="K25" s="17"/>
      <c r="L25" s="17"/>
      <c r="M25" s="17"/>
      <c r="N25" s="15"/>
      <c r="O25" s="17"/>
      <c r="P25" s="17"/>
      <c r="Q25" s="17"/>
      <c r="R25" s="17"/>
      <c r="S25" s="20"/>
      <c r="T25" s="20"/>
      <c r="U25" s="20"/>
      <c r="V25" s="20"/>
      <c r="W25" s="20"/>
      <c r="X25" s="20"/>
      <c r="Y25" s="20"/>
      <c r="Z25" s="20"/>
      <c r="AA25" s="20"/>
      <c r="AB25" s="12">
        <f t="shared" si="19"/>
        <v>0</v>
      </c>
      <c r="AC25" s="16"/>
      <c r="AD25" s="16"/>
      <c r="AE25" s="12">
        <f t="shared" si="20"/>
        <v>0</v>
      </c>
      <c r="AF25" s="16"/>
      <c r="AG25" s="16"/>
      <c r="AH25" s="27">
        <f t="shared" si="17"/>
        <v>0</v>
      </c>
    </row>
    <row r="26" spans="1:36" ht="20.25" customHeight="1">
      <c r="A26" s="23" t="s">
        <v>61</v>
      </c>
      <c r="B26" s="17"/>
      <c r="C26" s="17"/>
      <c r="D26" s="17"/>
      <c r="E26" s="17"/>
      <c r="F26" s="17"/>
      <c r="G26" s="17"/>
      <c r="H26" s="17"/>
      <c r="I26" s="13"/>
      <c r="J26" s="18"/>
      <c r="K26" s="17"/>
      <c r="L26" s="17"/>
      <c r="M26" s="15"/>
      <c r="N26" s="15"/>
      <c r="O26" s="17"/>
      <c r="P26" s="17"/>
      <c r="Q26" s="15"/>
      <c r="R26" s="15"/>
      <c r="S26" s="21"/>
      <c r="T26" s="20"/>
      <c r="U26" s="21"/>
      <c r="V26" s="20"/>
      <c r="W26" s="20"/>
      <c r="X26" s="20"/>
      <c r="Y26" s="20"/>
      <c r="Z26" s="20"/>
      <c r="AA26" s="20"/>
      <c r="AB26" s="12">
        <f t="shared" si="19"/>
        <v>0</v>
      </c>
      <c r="AC26" s="16"/>
      <c r="AD26" s="16"/>
      <c r="AE26" s="12">
        <f t="shared" si="20"/>
        <v>0</v>
      </c>
      <c r="AF26" s="16"/>
      <c r="AG26" s="16"/>
      <c r="AH26" s="27">
        <f t="shared" si="17"/>
        <v>0</v>
      </c>
      <c r="AI26" s="28"/>
      <c r="AJ26" s="28"/>
    </row>
    <row r="27" spans="1:36" ht="20.25" customHeight="1">
      <c r="A27" s="23" t="s">
        <v>62</v>
      </c>
      <c r="B27" s="17"/>
      <c r="C27" s="17"/>
      <c r="D27" s="17"/>
      <c r="E27" s="17"/>
      <c r="F27" s="17"/>
      <c r="G27" s="17"/>
      <c r="H27" s="17"/>
      <c r="I27" s="13"/>
      <c r="J27" s="29"/>
      <c r="K27" s="17"/>
      <c r="L27" s="17"/>
      <c r="M27" s="17"/>
      <c r="N27" s="15"/>
      <c r="O27" s="17"/>
      <c r="P27" s="17"/>
      <c r="Q27" s="17"/>
      <c r="R27" s="17"/>
      <c r="S27" s="20"/>
      <c r="T27" s="20"/>
      <c r="U27" s="20"/>
      <c r="V27" s="20"/>
      <c r="W27" s="20"/>
      <c r="X27" s="20"/>
      <c r="Y27" s="20"/>
      <c r="Z27" s="20"/>
      <c r="AA27" s="20"/>
      <c r="AB27" s="12">
        <f t="shared" si="19"/>
        <v>0</v>
      </c>
      <c r="AC27" s="16"/>
      <c r="AD27" s="16"/>
      <c r="AE27" s="12">
        <f t="shared" si="20"/>
        <v>0</v>
      </c>
      <c r="AF27" s="16"/>
      <c r="AG27" s="16"/>
      <c r="AH27" s="27">
        <f t="shared" si="17"/>
        <v>0</v>
      </c>
      <c r="AI27" s="28"/>
      <c r="AJ27" s="28"/>
    </row>
    <row r="28" spans="1:36" ht="27" customHeight="1">
      <c r="A28" s="23" t="s">
        <v>63</v>
      </c>
      <c r="B28" s="17"/>
      <c r="C28" s="17"/>
      <c r="D28" s="17"/>
      <c r="E28" s="17"/>
      <c r="F28" s="17"/>
      <c r="G28" s="17"/>
      <c r="H28" s="17"/>
      <c r="I28" s="13"/>
      <c r="J28" s="29"/>
      <c r="K28" s="17"/>
      <c r="L28" s="17"/>
      <c r="M28" s="17"/>
      <c r="N28" s="15"/>
      <c r="O28" s="17"/>
      <c r="P28" s="17"/>
      <c r="Q28" s="17"/>
      <c r="R28" s="17"/>
      <c r="S28" s="20"/>
      <c r="T28" s="20"/>
      <c r="U28" s="20"/>
      <c r="V28" s="20"/>
      <c r="W28" s="20"/>
      <c r="X28" s="20"/>
      <c r="Y28" s="20"/>
      <c r="Z28" s="20"/>
      <c r="AA28" s="20"/>
      <c r="AB28" s="12">
        <f t="shared" si="19"/>
        <v>0</v>
      </c>
      <c r="AC28" s="16"/>
      <c r="AD28" s="16"/>
      <c r="AE28" s="12">
        <f t="shared" si="20"/>
        <v>0</v>
      </c>
      <c r="AF28" s="16"/>
      <c r="AG28" s="16"/>
      <c r="AH28" s="27">
        <f t="shared" si="17"/>
        <v>0</v>
      </c>
      <c r="AI28" s="28"/>
      <c r="AJ28" s="28"/>
    </row>
    <row r="29" spans="1:36" ht="20.25" customHeight="1">
      <c r="A29" s="23" t="s">
        <v>64</v>
      </c>
      <c r="B29" s="17"/>
      <c r="C29" s="17"/>
      <c r="D29" s="17"/>
      <c r="E29" s="17"/>
      <c r="F29" s="17"/>
      <c r="G29" s="17"/>
      <c r="H29" s="17"/>
      <c r="I29" s="13"/>
      <c r="J29" s="18"/>
      <c r="K29" s="17"/>
      <c r="L29" s="17"/>
      <c r="M29" s="19"/>
      <c r="N29" s="15"/>
      <c r="O29" s="17"/>
      <c r="P29" s="17"/>
      <c r="Q29" s="17"/>
      <c r="R29" s="17"/>
      <c r="S29" s="20"/>
      <c r="T29" s="20"/>
      <c r="U29" s="20"/>
      <c r="V29" s="20"/>
      <c r="W29" s="20"/>
      <c r="X29" s="20"/>
      <c r="Y29" s="20"/>
      <c r="Z29" s="20"/>
      <c r="AA29" s="20"/>
      <c r="AB29" s="12">
        <f t="shared" si="19"/>
        <v>0</v>
      </c>
      <c r="AC29" s="16"/>
      <c r="AD29" s="16"/>
      <c r="AE29" s="12">
        <f t="shared" si="20"/>
        <v>0</v>
      </c>
      <c r="AF29" s="16"/>
      <c r="AG29" s="16"/>
      <c r="AH29" s="27">
        <f t="shared" si="17"/>
        <v>0</v>
      </c>
      <c r="AI29" s="28"/>
      <c r="AJ29" s="28"/>
    </row>
    <row r="30" spans="1:36" ht="20.25" customHeight="1">
      <c r="A30" s="23" t="s">
        <v>65</v>
      </c>
      <c r="B30" s="17"/>
      <c r="C30" s="17"/>
      <c r="D30" s="17"/>
      <c r="E30" s="17"/>
      <c r="F30" s="17"/>
      <c r="G30" s="17"/>
      <c r="H30" s="17"/>
      <c r="I30" s="13"/>
      <c r="J30" s="16"/>
      <c r="K30" s="16"/>
      <c r="L30" s="17"/>
      <c r="M30" s="19"/>
      <c r="N30" s="15"/>
      <c r="O30" s="17"/>
      <c r="P30" s="17"/>
      <c r="Q30" s="17"/>
      <c r="R30" s="17"/>
      <c r="S30" s="20"/>
      <c r="T30" s="20"/>
      <c r="U30" s="20"/>
      <c r="V30" s="20"/>
      <c r="W30" s="20"/>
      <c r="X30" s="20"/>
      <c r="Y30" s="20"/>
      <c r="Z30" s="20"/>
      <c r="AA30" s="20"/>
      <c r="AB30" s="12">
        <f t="shared" si="19"/>
        <v>0</v>
      </c>
      <c r="AC30" s="16"/>
      <c r="AD30" s="16"/>
      <c r="AE30" s="12">
        <f t="shared" si="20"/>
        <v>0</v>
      </c>
      <c r="AF30" s="16"/>
      <c r="AG30" s="16"/>
      <c r="AH30" s="27">
        <f t="shared" si="17"/>
        <v>0</v>
      </c>
      <c r="AI30" s="28"/>
      <c r="AJ30" s="28"/>
    </row>
    <row r="31" spans="32:33" ht="12.75">
      <c r="AF31" s="28">
        <f>AF19+AF26</f>
        <v>0</v>
      </c>
      <c r="AG31" s="28">
        <f>AG19+AG26</f>
        <v>0</v>
      </c>
    </row>
    <row r="33" spans="28:30" ht="18.75">
      <c r="AB33" s="30"/>
      <c r="AC33" s="31"/>
      <c r="AD33" s="31"/>
    </row>
    <row r="34" spans="28:30" ht="12.75">
      <c r="AB34" s="30"/>
      <c r="AC34" s="30"/>
      <c r="AD34" s="30"/>
    </row>
    <row r="35" spans="28:30" ht="12.75">
      <c r="AB35" s="30"/>
      <c r="AC35" s="30"/>
      <c r="AD35" s="30"/>
    </row>
    <row r="36" spans="28:30" ht="18.75">
      <c r="AB36" s="30"/>
      <c r="AC36" s="31"/>
      <c r="AD36" s="31"/>
    </row>
    <row r="37" spans="28:30" ht="12.75">
      <c r="AB37" s="30"/>
      <c r="AC37" s="32"/>
      <c r="AD37" s="32"/>
    </row>
    <row r="38" spans="28:30" ht="12.75">
      <c r="AB38" s="30"/>
      <c r="AC38" s="30"/>
      <c r="AD38" s="30"/>
    </row>
    <row r="39" spans="28:31" ht="12.75">
      <c r="AB39" s="30"/>
      <c r="AC39" s="32"/>
      <c r="AD39" s="32"/>
      <c r="AE39" s="28"/>
    </row>
    <row r="40" spans="28:30" ht="15.75">
      <c r="AB40" s="30"/>
      <c r="AC40" s="33"/>
      <c r="AD40" s="30"/>
    </row>
    <row r="41" spans="28:30" ht="15.75">
      <c r="AB41" s="30"/>
      <c r="AC41" s="33"/>
      <c r="AD41" s="30"/>
    </row>
    <row r="42" spans="28:30" ht="12.75">
      <c r="AB42" s="30"/>
      <c r="AC42" s="30"/>
      <c r="AD42" s="30"/>
    </row>
    <row r="43" spans="28:30" ht="12.75">
      <c r="AB43" s="30"/>
      <c r="AC43" s="30"/>
      <c r="AD43" s="30"/>
    </row>
    <row r="44" spans="28:30" ht="12.75">
      <c r="AB44" s="30"/>
      <c r="AC44" s="30"/>
      <c r="AD44" s="30"/>
    </row>
  </sheetData>
  <sheetProtection/>
  <mergeCells count="27">
    <mergeCell ref="AH4:AM6"/>
    <mergeCell ref="AF5:AG5"/>
    <mergeCell ref="B5:C5"/>
    <mergeCell ref="D5:E5"/>
    <mergeCell ref="F5:G5"/>
    <mergeCell ref="H5:I5"/>
    <mergeCell ref="J5:K5"/>
    <mergeCell ref="A3:A6"/>
    <mergeCell ref="B3:AG3"/>
    <mergeCell ref="B4:C4"/>
    <mergeCell ref="D4:AA4"/>
    <mergeCell ref="AB4:AB6"/>
    <mergeCell ref="AC4:AD5"/>
    <mergeCell ref="AE4:AG4"/>
    <mergeCell ref="X5:Y5"/>
    <mergeCell ref="Z5:AA5"/>
    <mergeCell ref="AE5:AE6"/>
    <mergeCell ref="AF1:AG1"/>
    <mergeCell ref="B2:O2"/>
    <mergeCell ref="Z2:AA2"/>
    <mergeCell ref="L5:M5"/>
    <mergeCell ref="N5:O5"/>
    <mergeCell ref="P5:Q5"/>
    <mergeCell ref="R5:S5"/>
    <mergeCell ref="T5:U5"/>
    <mergeCell ref="V5:W5"/>
    <mergeCell ref="B1:AE1"/>
  </mergeCells>
  <printOptions/>
  <pageMargins left="0.7" right="0.7" top="0.75" bottom="0.75" header="0.3" footer="0.3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u250703</dc:creator>
  <cp:keywords/>
  <dc:description/>
  <cp:lastModifiedBy>Admin</cp:lastModifiedBy>
  <cp:lastPrinted>2020-06-17T09:25:22Z</cp:lastPrinted>
  <dcterms:created xsi:type="dcterms:W3CDTF">2014-01-10T09:56:16Z</dcterms:created>
  <dcterms:modified xsi:type="dcterms:W3CDTF">2020-06-17T11:46:15Z</dcterms:modified>
  <cp:category/>
  <cp:version/>
  <cp:contentType/>
  <cp:contentStatus/>
</cp:coreProperties>
</file>