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55" windowHeight="8850" activeTab="0"/>
  </bookViews>
  <sheets>
    <sheet name="ЗФ" sheetId="1" r:id="rId1"/>
  </sheets>
  <definedNames>
    <definedName name="_xlnm.Print_Titles" localSheetId="0">'ЗФ'!$11:$11</definedName>
    <definedName name="_xlnm.Print_Area" localSheetId="0">'ЗФ'!$A$1:$T$78</definedName>
  </definedNames>
  <calcPr fullCalcOnLoad="1"/>
</workbook>
</file>

<file path=xl/sharedStrings.xml><?xml version="1.0" encoding="utf-8"?>
<sst xmlns="http://schemas.openxmlformats.org/spreadsheetml/2006/main" count="93" uniqueCount="84">
  <si>
    <t>Державне управління</t>
  </si>
  <si>
    <t>Освіта</t>
  </si>
  <si>
    <t xml:space="preserve">Охорона здоров"я </t>
  </si>
  <si>
    <t>Загальний фонд</t>
  </si>
  <si>
    <t>Напрям використання</t>
  </si>
  <si>
    <t>Всього по ЗАГАЛЬНОМУ ФОНДУ</t>
  </si>
  <si>
    <t>Всього по СПЕЦІАЛЬНОМУ ФОНДУ</t>
  </si>
  <si>
    <t>Спеціальний фонд</t>
  </si>
  <si>
    <t xml:space="preserve">Всього </t>
  </si>
  <si>
    <t>ЦРЛ</t>
  </si>
  <si>
    <t>ЧРЦПМСД</t>
  </si>
  <si>
    <t>Інші субвенції з сільських(селищних) бюджетів</t>
  </si>
  <si>
    <t>Культура</t>
  </si>
  <si>
    <t>перевиконання</t>
  </si>
  <si>
    <t>Соціальний захист та соціальне забезпечення</t>
  </si>
  <si>
    <t>КТКВК - КПКВК</t>
  </si>
  <si>
    <t>80101- 2010</t>
  </si>
  <si>
    <t xml:space="preserve">За рахунок залишку на котловому рахунку </t>
  </si>
  <si>
    <t>За рахунок перерозподілу</t>
  </si>
  <si>
    <t xml:space="preserve">Пропозиції розпорядника </t>
  </si>
  <si>
    <t>Додаток 2</t>
  </si>
  <si>
    <t>до пояснювальної записки</t>
  </si>
  <si>
    <t>Перевиконання доходної частини бюджету</t>
  </si>
  <si>
    <t xml:space="preserve">За рахунок залишку  </t>
  </si>
  <si>
    <t>Всього:</t>
  </si>
  <si>
    <t>в т.ч.на оплату праці та енергоносії</t>
  </si>
  <si>
    <t>в т.ч.інші</t>
  </si>
  <si>
    <t>на основному рахунку</t>
  </si>
  <si>
    <t xml:space="preserve"> До подальшого розгляду  на сесіях районної ради 2018 р.</t>
  </si>
  <si>
    <t>Міжбюджетні трансферти від ОТГ</t>
  </si>
  <si>
    <t>На виплату зарплати   у зв`язку з незабезпеченістю</t>
  </si>
  <si>
    <t>Фізкультура і спорт</t>
  </si>
  <si>
    <t>Оплата енергоносіїв</t>
  </si>
  <si>
    <t>Трансферти з держбюджету</t>
  </si>
  <si>
    <t>Залишок коштів на котловому рахунку на 01.01.2018 р. - 5 631 359,61 грн.( в т.ч. оборотна касова готівка - 10000,0 грн.), по освітній субвенції -3 503 626,71 грн., по субвенції на соц-екон.розвиток ЗФ -1 430 000,00 грн, по субвенції на соц-екон.розвиток СФ -461 873,77 грн.</t>
  </si>
  <si>
    <t>Оплата енергоносіїв на завершення опалювальн.періоду</t>
  </si>
  <si>
    <t>Затверджено спільними розпорядженнями РДА та райради , розпорядженнями голови РДА</t>
  </si>
  <si>
    <t>0150</t>
  </si>
  <si>
    <t>0100</t>
  </si>
  <si>
    <t>Заходи та роботи з мобілізаційної підготовки місцевого значення</t>
  </si>
  <si>
    <t>0191</t>
  </si>
  <si>
    <t>9770</t>
  </si>
  <si>
    <t>На заробітну плату з нарахуваннями (методкабінет)</t>
  </si>
  <si>
    <t>Дотація з облбюджету на здісн.переданих з ДБ на утрим.освіти, охор.здоров</t>
  </si>
  <si>
    <t>7363</t>
  </si>
  <si>
    <t>Невикористантий залишок ЗФ станом на 01.12.2018 року-6218,5 грн</t>
  </si>
  <si>
    <t>Використано залишків станом на 01.12.2018 року : з котлового рахунку ЗФ - 5 615141,11 грн,  по освітній субвенції-3 503 626,71 грн, з рахунку соц.-екон.розвитку ЗФ  - 1430000,0 грн,  з рахунку соц.-екон.розвитку СФ -461 873,77 грн.</t>
  </si>
  <si>
    <t>Матеріали  11.12.2018</t>
  </si>
  <si>
    <t>Придбання та встановлення 5 віконних блоків та їх демонтаж у Анисівській ЗОШ (Анисівська с/р)</t>
  </si>
  <si>
    <t>Оплата енергоносіїв доя Трисвятськослобідського ФАПу та Павлівського ФП (Трисвятськослобідська с/р)</t>
  </si>
  <si>
    <t>На оплату послуг зв`язку, інтернету-2100,0 грн, поточний ремонт автомобіля Гончарівської амбулаторії-40000,0 грн, на заробітну плату завідувачу та молодшій сестрі ФП с.Козероги-21667,86 грн (Гончарівська с/р)</t>
  </si>
  <si>
    <t>На заробітну плату та енергоносії  (Іванівська с/р)</t>
  </si>
  <si>
    <t>Встановлення лічильників для Іванівської амбулаторії</t>
  </si>
  <si>
    <t>Субвенція з ДБ на забезпечення житлом дітей-сиріт для Рудківської с/р</t>
  </si>
  <si>
    <t>Інша субвенція з обл.бюджету на виконання доручень виборців депутатами облради для Пакульської с/р на покращення матеріально-технічної бази (придбання принтеру) для комунального дошкільного навчального закладу „Смайлик”</t>
  </si>
  <si>
    <t>На районну Програму перевезення та поховання померлих та загиблих осіб на території Чернігівського р-ну на 2018 рік (Іванівська с/р-6000,0 грн)</t>
  </si>
  <si>
    <t>Адресна матеріальна допомога. Скиба Валентина Вікторівна 29.06.1980 р.н. с.Дніпровське</t>
  </si>
  <si>
    <t>Надання державної соціальної допомоги особам з інвалідністю з дитинства та дітям з інвалідністю</t>
  </si>
  <si>
    <t>Надання державної соціальної допомоги особам, які не мають права на пенсію, та особам з інвалідністю, державної соціальної допомоги на догляд</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</si>
  <si>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</si>
  <si>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Дніпровська ЗОШ І-ІІІст. Покращення матеріально-технічної бази</t>
  </si>
  <si>
    <t>Пакульська ЗОШ І-ІІІст.Покращення матеріально-технічної бази (придбання кольрового принтеру)</t>
  </si>
  <si>
    <t>Придбання копіра</t>
  </si>
  <si>
    <t>Капітальний ремонт частини приміщень будівлі по вул. Шевченка, 162 в м.Чернігові</t>
  </si>
  <si>
    <t>Економія коштів по теплопостачанню, придбанню предметів, матеріалів, оплаті послуг</t>
  </si>
  <si>
    <t>Визначено   РДА на сесію 21 січня</t>
  </si>
  <si>
    <t>Оплата медикаментів</t>
  </si>
  <si>
    <t>На оплату електроенергії, зв`язку-3,8 тис.грн,поточ.ремонт електрокотла у Довжицькому ФП-1,2 тис.грн, придбання палива для служб.автомобіля-2,0 тис.грн (інша субв. Довжицької с/р)</t>
  </si>
  <si>
    <t>Придбання інсуліну</t>
  </si>
  <si>
    <t>На  зарплату з нарахуваннями</t>
  </si>
  <si>
    <t>Придбання новорічних подарунків для учнів Халявинської ЗОШ (ін.субвенція Халявинської с/р)</t>
  </si>
  <si>
    <t>На виплату зарплати працівникам терцентру  у зв`язку з незабезпеченістю (Анисівська с/р-17,1 тис.грн, Довжицька-6,0 тис.грн)</t>
  </si>
  <si>
    <t>Зменшення обсягу субвенції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</si>
  <si>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Зменшенням обсягу іншої субвенції з обласного  бюджету на поховання учасників бойових дій та осіб з інвалідністю внаслідок війни</t>
  </si>
  <si>
    <t>Інша субвенція з обласного бюджету на виконання депутат.повноважень та на поховання учасн.бойових дій</t>
  </si>
  <si>
    <t>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вивезення побутового сміття та рідких нечистот</t>
  </si>
  <si>
    <t>3041-3047, 3081-3085</t>
  </si>
  <si>
    <t>Субвенції з місцевого бюджету на виплату  допомоги сім`ям з дітьми, малозабезпеченим сім`ям,…за рахунок субвенції з держбюджету</t>
  </si>
  <si>
    <t xml:space="preserve">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субвенції на придбання твердого та рідкого пічного побутового палива і скрапного газу </t>
  </si>
  <si>
    <t>Дотація на утримання Редьківської с/р</t>
  </si>
  <si>
    <t>Дотація на утримання Рудківської с\р</t>
  </si>
  <si>
    <t>Оплата енергоносіїв (дотація з місц.бюджету на здійснення переданих з Держ.бюдж. видатків з утримання закладів освіти та охорони здоро`я за рахунок відповід.додатк.дотації з Держ.бюджету)</t>
  </si>
  <si>
    <t>На виплату зарплати   у зв`язку з незабезпеченістю(Трисвятськослобідська с/р-50000,0 грн, субвенція з місц.бюджету на здійснення переданих видатків у сфері охорони здоров`я за рахунок коштів медич.субв.-82100,0грн)</t>
  </si>
  <si>
    <t>Пропозиції по змінам   до рішення  Чернігівської районної ради  від  22 грудня 2017 року  „Про районний  бюджет на 2018 рік” зі змінами, внесеними рішенням  Чернігівської районної ради   30 травня 2018 року, 18 жовтня 2018 року, 27 листопада 2018 року</t>
  </si>
</sst>
</file>

<file path=xl/styles.xml><?xml version="1.0" encoding="utf-8"?>
<styleSheet xmlns="http://schemas.openxmlformats.org/spreadsheetml/2006/main">
  <numFmts count="4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0\ &quot;грн.&quot;_-;\-* #,##0.0\ &quot;грн.&quot;_-;_-* &quot;-&quot;??\ &quot;грн.&quot;_-;_-@_-"/>
    <numFmt numFmtId="181" formatCode="_-* #,##0\ &quot;грн.&quot;_-;\-* #,##0\ &quot;грн.&quot;_-;_-* &quot;-&quot;??\ &quot;грн.&quot;_-;_-@_-"/>
    <numFmt numFmtId="182" formatCode="0.0"/>
    <numFmt numFmtId="183" formatCode="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00000"/>
    <numFmt numFmtId="189" formatCode="0.00000"/>
    <numFmt numFmtId="190" formatCode="0.0000"/>
    <numFmt numFmtId="191" formatCode="#,##0_ ;[Red]\-#,##0\ "/>
    <numFmt numFmtId="192" formatCode="0.00_ ;[Red]\-0.00\ "/>
    <numFmt numFmtId="193" formatCode="[$-422]d\ mmmm\ yyyy&quot; р.&quot;"/>
    <numFmt numFmtId="194" formatCode="#,##0.0"/>
    <numFmt numFmtId="195" formatCode="#,##0.000"/>
  </numFmts>
  <fonts count="48">
    <font>
      <sz val="10"/>
      <name val="Arial Cyr"/>
      <family val="0"/>
    </font>
    <font>
      <sz val="12"/>
      <name val="Times New Roman"/>
      <family val="1"/>
    </font>
    <font>
      <sz val="8"/>
      <name val="Arial Cyr"/>
      <family val="0"/>
    </font>
    <font>
      <b/>
      <sz val="16"/>
      <name val="Times New Roman"/>
      <family val="1"/>
    </font>
    <font>
      <b/>
      <sz val="14"/>
      <name val="Times New Roman"/>
      <family val="1"/>
    </font>
    <font>
      <b/>
      <sz val="12"/>
      <color indexed="61"/>
      <name val="Times New Roman"/>
      <family val="1"/>
    </font>
    <font>
      <sz val="12"/>
      <color indexed="61"/>
      <name val="Times New Roman"/>
      <family val="1"/>
    </font>
    <font>
      <sz val="14"/>
      <name val="Times New Roman"/>
      <family val="1"/>
    </font>
    <font>
      <b/>
      <sz val="14"/>
      <color indexed="61"/>
      <name val="Times New Roman"/>
      <family val="1"/>
    </font>
    <font>
      <sz val="14"/>
      <color indexed="10"/>
      <name val="Times New Roman"/>
      <family val="1"/>
    </font>
    <font>
      <b/>
      <sz val="20"/>
      <name val="Times New Roman"/>
      <family val="1"/>
    </font>
    <font>
      <b/>
      <sz val="16"/>
      <color indexed="10"/>
      <name val="Times New Roman"/>
      <family val="1"/>
    </font>
    <font>
      <u val="single"/>
      <sz val="10"/>
      <color indexed="12"/>
      <name val="Arial Cyr"/>
      <family val="0"/>
    </font>
    <font>
      <u val="single"/>
      <sz val="10"/>
      <color indexed="36"/>
      <name val="Arial Cyr"/>
      <family val="0"/>
    </font>
    <font>
      <b/>
      <sz val="14"/>
      <color indexed="10"/>
      <name val="Times New Roman"/>
      <family val="1"/>
    </font>
    <font>
      <sz val="16"/>
      <name val="Times New Roman"/>
      <family val="1"/>
    </font>
    <font>
      <i/>
      <sz val="16"/>
      <name val="Times New Roman"/>
      <family val="1"/>
    </font>
    <font>
      <b/>
      <sz val="16"/>
      <color indexed="61"/>
      <name val="Times New Roman"/>
      <family val="1"/>
    </font>
    <font>
      <sz val="16"/>
      <color indexed="61"/>
      <name val="Times New Roman"/>
      <family val="1"/>
    </font>
    <font>
      <sz val="16"/>
      <color indexed="10"/>
      <name val="Times New Roman"/>
      <family val="1"/>
    </font>
    <font>
      <b/>
      <sz val="18"/>
      <name val="Times New Roman"/>
      <family val="1"/>
    </font>
    <font>
      <b/>
      <sz val="18"/>
      <color indexed="10"/>
      <name val="Times New Roman"/>
      <family val="1"/>
    </font>
    <font>
      <b/>
      <sz val="18"/>
      <color indexed="61"/>
      <name val="Times New Roman"/>
      <family val="1"/>
    </font>
    <font>
      <sz val="18"/>
      <name val="Times New Roman"/>
      <family val="1"/>
    </font>
    <font>
      <b/>
      <i/>
      <sz val="16"/>
      <name val="Times New Roman"/>
      <family val="1"/>
    </font>
    <font>
      <b/>
      <u val="single"/>
      <sz val="14"/>
      <name val="Times New Roman"/>
      <family val="1"/>
    </font>
    <font>
      <b/>
      <sz val="12"/>
      <name val="Times New Roman"/>
      <family val="1"/>
    </font>
    <font>
      <b/>
      <i/>
      <sz val="18"/>
      <name val="Times New Roman"/>
      <family val="1"/>
    </font>
    <font>
      <i/>
      <sz val="1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name val="Helv"/>
      <family val="0"/>
    </font>
    <font>
      <sz val="20"/>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
      <patternFill patternType="solid">
        <fgColor indexed="41"/>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color indexed="63"/>
      </right>
      <top style="medium"/>
      <bottom style="medium"/>
    </border>
    <border>
      <left style="thin"/>
      <right>
        <color indexed="63"/>
      </right>
      <top style="thin"/>
      <bottom style="thin"/>
    </border>
    <border>
      <left>
        <color indexed="63"/>
      </left>
      <right style="medium"/>
      <top style="medium"/>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81">
    <xf numFmtId="0" fontId="46"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5" borderId="0" applyNumberFormat="0" applyBorder="0" applyAlignment="0" applyProtection="0"/>
    <xf numFmtId="0" fontId="45" fillId="9"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12" borderId="0" applyNumberFormat="0" applyBorder="0" applyAlignment="0" applyProtection="0"/>
    <xf numFmtId="0" fontId="45" fillId="7"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20" borderId="0" applyNumberFormat="0" applyBorder="0" applyAlignment="0" applyProtection="0"/>
    <xf numFmtId="0" fontId="36" fillId="7" borderId="1" applyNumberFormat="0" applyAlignment="0" applyProtection="0"/>
    <xf numFmtId="0" fontId="37" fillId="9" borderId="2" applyNumberFormat="0" applyAlignment="0" applyProtection="0"/>
    <xf numFmtId="0" fontId="38" fillId="9" borderId="1" applyNumberFormat="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43" fillId="0" borderId="6" applyNumberFormat="0" applyFill="0" applyAlignment="0" applyProtection="0"/>
    <xf numFmtId="0" fontId="40" fillId="21" borderId="7" applyNumberFormat="0" applyAlignment="0" applyProtection="0"/>
    <xf numFmtId="0" fontId="29" fillId="0" borderId="0" applyNumberFormat="0" applyFill="0" applyBorder="0" applyAlignment="0" applyProtection="0"/>
    <xf numFmtId="0" fontId="35" fillId="22" borderId="0" applyNumberFormat="0" applyBorder="0" applyAlignment="0" applyProtection="0"/>
    <xf numFmtId="0" fontId="13" fillId="0" borderId="0" applyNumberFormat="0" applyFill="0" applyBorder="0" applyAlignment="0" applyProtection="0"/>
    <xf numFmtId="0" fontId="34" fillId="3" borderId="0" applyNumberFormat="0" applyBorder="0" applyAlignment="0" applyProtection="0"/>
    <xf numFmtId="0" fontId="4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197">
    <xf numFmtId="0" fontId="0" fillId="0" borderId="0" xfId="0" applyAlignment="1">
      <alignment/>
    </xf>
    <xf numFmtId="0" fontId="1" fillId="0" borderId="0" xfId="0" applyFont="1" applyFill="1" applyAlignment="1">
      <alignment vertical="top"/>
    </xf>
    <xf numFmtId="0" fontId="1" fillId="0" borderId="0" xfId="0" applyFont="1" applyAlignment="1">
      <alignment vertical="top"/>
    </xf>
    <xf numFmtId="0" fontId="1" fillId="0" borderId="10" xfId="0" applyFont="1" applyBorder="1" applyAlignment="1">
      <alignment horizontal="center" vertical="top"/>
    </xf>
    <xf numFmtId="0" fontId="4" fillId="0" borderId="10" xfId="0" applyFont="1" applyFill="1" applyBorder="1" applyAlignment="1">
      <alignment horizontal="center" vertical="top"/>
    </xf>
    <xf numFmtId="49" fontId="3" fillId="7" borderId="10" xfId="0" applyNumberFormat="1" applyFont="1" applyFill="1" applyBorder="1" applyAlignment="1">
      <alignment vertical="top" wrapText="1"/>
    </xf>
    <xf numFmtId="0" fontId="9" fillId="0" borderId="0" xfId="0" applyFont="1" applyFill="1" applyAlignment="1">
      <alignment vertical="top"/>
    </xf>
    <xf numFmtId="0" fontId="14" fillId="0" borderId="0" xfId="0" applyFont="1" applyFill="1" applyAlignment="1">
      <alignment vertical="top"/>
    </xf>
    <xf numFmtId="0" fontId="9" fillId="0" borderId="0" xfId="0" applyFont="1" applyAlignment="1">
      <alignment vertical="top"/>
    </xf>
    <xf numFmtId="0" fontId="5" fillId="0" borderId="0" xfId="0" applyFont="1" applyAlignment="1">
      <alignment vertical="top"/>
    </xf>
    <xf numFmtId="0" fontId="8" fillId="0" borderId="0" xfId="0" applyFont="1" applyBorder="1" applyAlignment="1">
      <alignment vertical="top"/>
    </xf>
    <xf numFmtId="0" fontId="8" fillId="24" borderId="0" xfId="0" applyFont="1" applyFill="1" applyBorder="1" applyAlignment="1">
      <alignment vertical="top"/>
    </xf>
    <xf numFmtId="0" fontId="8" fillId="24" borderId="0" xfId="0" applyFont="1" applyFill="1" applyBorder="1" applyAlignment="1">
      <alignment horizontal="center" vertical="top"/>
    </xf>
    <xf numFmtId="9" fontId="8" fillId="24" borderId="0" xfId="0" applyNumberFormat="1" applyFont="1" applyFill="1" applyBorder="1" applyAlignment="1">
      <alignment vertical="top"/>
    </xf>
    <xf numFmtId="0" fontId="6" fillId="0" borderId="0" xfId="0" applyFont="1" applyBorder="1" applyAlignment="1">
      <alignment vertical="top"/>
    </xf>
    <xf numFmtId="0" fontId="6" fillId="0" borderId="0" xfId="0" applyFont="1" applyBorder="1" applyAlignment="1">
      <alignment horizontal="center" vertical="top"/>
    </xf>
    <xf numFmtId="0" fontId="6" fillId="0" borderId="0" xfId="0" applyFont="1" applyAlignment="1">
      <alignment vertical="top"/>
    </xf>
    <xf numFmtId="0" fontId="1" fillId="0" borderId="0" xfId="0" applyFont="1" applyAlignment="1">
      <alignment horizontal="center" vertical="top"/>
    </xf>
    <xf numFmtId="0" fontId="8" fillId="0" borderId="0" xfId="0" applyFont="1" applyFill="1" applyBorder="1" applyAlignment="1">
      <alignment horizontal="center" vertical="top"/>
    </xf>
    <xf numFmtId="0" fontId="5" fillId="0" borderId="0" xfId="0" applyFont="1" applyBorder="1" applyAlignment="1">
      <alignment horizontal="center" vertical="top"/>
    </xf>
    <xf numFmtId="0" fontId="5" fillId="0" borderId="0" xfId="0" applyFont="1" applyAlignment="1">
      <alignment horizontal="center" vertical="top"/>
    </xf>
    <xf numFmtId="0" fontId="6" fillId="0" borderId="0" xfId="0" applyFont="1" applyAlignment="1">
      <alignment horizontal="center" vertical="top"/>
    </xf>
    <xf numFmtId="182" fontId="1" fillId="0" borderId="0" xfId="0" applyNumberFormat="1" applyFont="1" applyAlignment="1">
      <alignment horizontal="center" vertical="top"/>
    </xf>
    <xf numFmtId="0" fontId="4" fillId="0" borderId="0" xfId="0" applyFont="1" applyFill="1" applyAlignment="1">
      <alignment horizontal="left" vertical="top"/>
    </xf>
    <xf numFmtId="0" fontId="3" fillId="7" borderId="10" xfId="0" applyFont="1" applyFill="1" applyBorder="1" applyAlignment="1">
      <alignment horizontal="center" vertical="top"/>
    </xf>
    <xf numFmtId="0" fontId="3" fillId="7" borderId="10" xfId="0" applyFont="1" applyFill="1" applyBorder="1" applyAlignment="1">
      <alignment horizontal="left" vertical="top"/>
    </xf>
    <xf numFmtId="0" fontId="3" fillId="7" borderId="10" xfId="0" applyFont="1" applyFill="1" applyBorder="1" applyAlignment="1">
      <alignment vertical="top" wrapText="1"/>
    </xf>
    <xf numFmtId="0" fontId="17" fillId="0" borderId="0" xfId="0" applyFont="1" applyBorder="1" applyAlignment="1">
      <alignment horizontal="center" vertical="top"/>
    </xf>
    <xf numFmtId="0" fontId="17" fillId="24" borderId="0" xfId="0" applyFont="1" applyFill="1" applyBorder="1" applyAlignment="1">
      <alignment horizontal="center" vertical="top"/>
    </xf>
    <xf numFmtId="9" fontId="17" fillId="24" borderId="0" xfId="0" applyNumberFormat="1" applyFont="1" applyFill="1" applyBorder="1" applyAlignment="1">
      <alignment horizontal="center" vertical="top"/>
    </xf>
    <xf numFmtId="0" fontId="18" fillId="0" borderId="0" xfId="0" applyFont="1" applyBorder="1" applyAlignment="1">
      <alignment horizontal="center" vertical="top"/>
    </xf>
    <xf numFmtId="0" fontId="15" fillId="0" borderId="0" xfId="0" applyFont="1" applyAlignment="1">
      <alignment horizontal="center" vertical="top"/>
    </xf>
    <xf numFmtId="0" fontId="17" fillId="0" borderId="0" xfId="0" applyFont="1" applyFill="1" applyBorder="1" applyAlignment="1">
      <alignment horizontal="center" vertical="top"/>
    </xf>
    <xf numFmtId="4" fontId="3" fillId="7" borderId="10" xfId="0" applyNumberFormat="1" applyFont="1" applyFill="1" applyBorder="1" applyAlignment="1">
      <alignment horizontal="center" vertical="top"/>
    </xf>
    <xf numFmtId="4" fontId="15" fillId="0" borderId="10" xfId="0" applyNumberFormat="1" applyFont="1" applyFill="1" applyBorder="1" applyAlignment="1">
      <alignment horizontal="center" vertical="top"/>
    </xf>
    <xf numFmtId="4" fontId="16" fillId="0" borderId="10" xfId="0" applyNumberFormat="1" applyFont="1" applyFill="1" applyBorder="1" applyAlignment="1">
      <alignment horizontal="center" vertical="top"/>
    </xf>
    <xf numFmtId="4" fontId="3" fillId="0" borderId="10" xfId="0" applyNumberFormat="1" applyFont="1" applyFill="1" applyBorder="1" applyAlignment="1">
      <alignment horizontal="center" vertical="top"/>
    </xf>
    <xf numFmtId="4" fontId="3" fillId="7"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0" fontId="22" fillId="0" borderId="0" xfId="0" applyFont="1" applyAlignment="1">
      <alignment vertical="top"/>
    </xf>
    <xf numFmtId="0" fontId="22" fillId="0" borderId="0" xfId="0" applyFont="1" applyBorder="1" applyAlignment="1">
      <alignment horizontal="center" vertical="top"/>
    </xf>
    <xf numFmtId="0" fontId="22" fillId="0" borderId="0" xfId="0" applyFont="1" applyFill="1" applyBorder="1" applyAlignment="1">
      <alignment horizontal="center" vertical="top"/>
    </xf>
    <xf numFmtId="0" fontId="22" fillId="0" borderId="0" xfId="0" applyFont="1" applyBorder="1" applyAlignment="1">
      <alignment vertical="top"/>
    </xf>
    <xf numFmtId="0" fontId="4" fillId="0" borderId="11" xfId="0" applyFont="1" applyFill="1" applyBorder="1" applyAlignment="1">
      <alignment horizontal="left" vertical="top"/>
    </xf>
    <xf numFmtId="0" fontId="15" fillId="0" borderId="0" xfId="0" applyFont="1" applyFill="1" applyAlignment="1">
      <alignment vertical="top"/>
    </xf>
    <xf numFmtId="0" fontId="11" fillId="0" borderId="0" xfId="0" applyFont="1" applyFill="1" applyAlignment="1">
      <alignment vertical="top"/>
    </xf>
    <xf numFmtId="0" fontId="15" fillId="25" borderId="0" xfId="0" applyFont="1" applyFill="1" applyAlignment="1">
      <alignment vertical="top"/>
    </xf>
    <xf numFmtId="0" fontId="20" fillId="7" borderId="10" xfId="0" applyFont="1" applyFill="1" applyBorder="1" applyAlignment="1">
      <alignment vertical="top"/>
    </xf>
    <xf numFmtId="0" fontId="3" fillId="25" borderId="0" xfId="0" applyFont="1" applyFill="1" applyAlignment="1">
      <alignment vertical="top"/>
    </xf>
    <xf numFmtId="0" fontId="3" fillId="22" borderId="0" xfId="0" applyFont="1" applyFill="1" applyAlignment="1">
      <alignment vertical="top"/>
    </xf>
    <xf numFmtId="0" fontId="19" fillId="0" borderId="0" xfId="0" applyFont="1" applyFill="1" applyAlignment="1">
      <alignment vertical="top"/>
    </xf>
    <xf numFmtId="0" fontId="19" fillId="25" borderId="0" xfId="0" applyFont="1" applyFill="1" applyAlignment="1">
      <alignment vertical="top"/>
    </xf>
    <xf numFmtId="0" fontId="20" fillId="7" borderId="10" xfId="0" applyFont="1" applyFill="1" applyBorder="1" applyAlignment="1">
      <alignment horizontal="left" vertical="top" wrapText="1"/>
    </xf>
    <xf numFmtId="4" fontId="20" fillId="7" borderId="10" xfId="0" applyNumberFormat="1" applyFont="1" applyFill="1" applyBorder="1" applyAlignment="1">
      <alignment horizontal="center" vertical="top"/>
    </xf>
    <xf numFmtId="0" fontId="20" fillId="4" borderId="0" xfId="0" applyFont="1" applyFill="1" applyAlignment="1">
      <alignment vertical="top"/>
    </xf>
    <xf numFmtId="0" fontId="20" fillId="7" borderId="10" xfId="0" applyFont="1" applyFill="1" applyBorder="1" applyAlignment="1">
      <alignment horizontal="center" vertical="top"/>
    </xf>
    <xf numFmtId="0" fontId="20" fillId="7" borderId="10" xfId="0" applyFont="1" applyFill="1" applyBorder="1" applyAlignment="1">
      <alignment horizontal="left" vertical="top"/>
    </xf>
    <xf numFmtId="0" fontId="21" fillId="4" borderId="0" xfId="0" applyFont="1" applyFill="1" applyAlignment="1">
      <alignment horizontal="center" vertical="top"/>
    </xf>
    <xf numFmtId="0" fontId="20" fillId="7" borderId="10" xfId="0" applyFont="1" applyFill="1" applyBorder="1" applyAlignment="1">
      <alignment horizontal="center" vertical="top" wrapText="1"/>
    </xf>
    <xf numFmtId="0" fontId="15" fillId="0" borderId="10" xfId="0" applyFont="1" applyBorder="1" applyAlignment="1">
      <alignment horizontal="center" vertical="top" wrapText="1"/>
    </xf>
    <xf numFmtId="0" fontId="1" fillId="0" borderId="12" xfId="0" applyFont="1" applyBorder="1" applyAlignment="1">
      <alignment horizontal="center" vertical="top"/>
    </xf>
    <xf numFmtId="0" fontId="15" fillId="0" borderId="10" xfId="0" applyFont="1" applyBorder="1" applyAlignment="1">
      <alignment vertical="top" wrapText="1"/>
    </xf>
    <xf numFmtId="0" fontId="4" fillId="0" borderId="0" xfId="0" applyFont="1" applyFill="1" applyAlignment="1">
      <alignment horizontal="left" vertical="top" wrapText="1"/>
    </xf>
    <xf numFmtId="0" fontId="25" fillId="0" borderId="0" xfId="0" applyFont="1" applyFill="1" applyAlignment="1">
      <alignment horizontal="left" vertical="top" wrapText="1"/>
    </xf>
    <xf numFmtId="0" fontId="4" fillId="0" borderId="0" xfId="0" applyFont="1" applyFill="1" applyBorder="1" applyAlignment="1">
      <alignment horizontal="left" vertical="top"/>
    </xf>
    <xf numFmtId="4" fontId="20" fillId="0" borderId="10" xfId="0" applyNumberFormat="1" applyFont="1" applyFill="1" applyBorder="1" applyAlignment="1">
      <alignment horizontal="center" vertical="top"/>
    </xf>
    <xf numFmtId="4" fontId="10" fillId="0" borderId="10" xfId="0" applyNumberFormat="1" applyFont="1" applyFill="1" applyBorder="1" applyAlignment="1">
      <alignment horizontal="center" vertical="top"/>
    </xf>
    <xf numFmtId="4" fontId="20" fillId="0" borderId="10" xfId="0" applyNumberFormat="1" applyFont="1" applyFill="1" applyBorder="1" applyAlignment="1">
      <alignment horizontal="center" vertical="top" wrapText="1"/>
    </xf>
    <xf numFmtId="0" fontId="20" fillId="0" borderId="10" xfId="0" applyFont="1" applyFill="1" applyBorder="1" applyAlignment="1">
      <alignment horizontal="center" vertical="top"/>
    </xf>
    <xf numFmtId="194" fontId="20" fillId="0" borderId="10" xfId="0" applyNumberFormat="1" applyFont="1" applyFill="1" applyBorder="1" applyAlignment="1">
      <alignment horizontal="center" vertical="top"/>
    </xf>
    <xf numFmtId="0" fontId="20" fillId="0" borderId="10" xfId="0" applyFont="1" applyFill="1" applyBorder="1" applyAlignment="1">
      <alignment vertical="top" wrapText="1"/>
    </xf>
    <xf numFmtId="0" fontId="7" fillId="0" borderId="10" xfId="0" applyFont="1" applyFill="1" applyBorder="1" applyAlignment="1">
      <alignment horizontal="center" vertical="top"/>
    </xf>
    <xf numFmtId="0" fontId="4" fillId="0" borderId="13" xfId="0" applyFont="1" applyFill="1" applyBorder="1" applyAlignment="1">
      <alignment horizontal="left" vertical="top"/>
    </xf>
    <xf numFmtId="0" fontId="1" fillId="0" borderId="10" xfId="0" applyFont="1" applyBorder="1" applyAlignment="1">
      <alignment horizontal="center" vertical="top" wrapText="1"/>
    </xf>
    <xf numFmtId="4" fontId="5" fillId="0" borderId="0" xfId="0" applyNumberFormat="1" applyFont="1" applyBorder="1" applyAlignment="1">
      <alignment horizontal="center" vertical="top"/>
    </xf>
    <xf numFmtId="4" fontId="5" fillId="0" borderId="0" xfId="0" applyNumberFormat="1" applyFont="1" applyAlignment="1">
      <alignment horizontal="center" vertical="top"/>
    </xf>
    <xf numFmtId="0" fontId="25" fillId="0" borderId="0" xfId="0" applyFont="1" applyFill="1" applyAlignment="1">
      <alignment horizontal="center" vertical="top" wrapText="1"/>
    </xf>
    <xf numFmtId="0" fontId="4" fillId="0" borderId="0" xfId="0" applyFont="1" applyFill="1" applyAlignment="1">
      <alignment horizontal="center" vertical="top" wrapText="1"/>
    </xf>
    <xf numFmtId="4" fontId="27" fillId="7" borderId="10" xfId="0" applyNumberFormat="1" applyFont="1" applyFill="1" applyBorder="1" applyAlignment="1">
      <alignment horizontal="center" vertical="top" wrapText="1"/>
    </xf>
    <xf numFmtId="0" fontId="20" fillId="7" borderId="10" xfId="0" applyFont="1" applyFill="1" applyBorder="1" applyAlignment="1">
      <alignment vertical="top" wrapText="1"/>
    </xf>
    <xf numFmtId="4" fontId="23" fillId="0" borderId="10" xfId="0" applyNumberFormat="1" applyFont="1" applyFill="1" applyBorder="1" applyAlignment="1">
      <alignment horizontal="center" vertical="top"/>
    </xf>
    <xf numFmtId="0" fontId="3" fillId="0" borderId="10" xfId="0" applyFont="1" applyFill="1" applyBorder="1" applyAlignment="1">
      <alignment horizontal="center" vertical="top"/>
    </xf>
    <xf numFmtId="0" fontId="3" fillId="0" borderId="10" xfId="0" applyFont="1" applyFill="1" applyBorder="1" applyAlignment="1">
      <alignment horizontal="left" vertical="top" wrapText="1"/>
    </xf>
    <xf numFmtId="4" fontId="20" fillId="7" borderId="10" xfId="0" applyNumberFormat="1" applyFont="1" applyFill="1" applyBorder="1" applyAlignment="1">
      <alignment horizontal="center" vertical="top" wrapText="1"/>
    </xf>
    <xf numFmtId="49" fontId="3" fillId="0" borderId="10" xfId="0" applyNumberFormat="1" applyFont="1" applyFill="1" applyBorder="1" applyAlignment="1">
      <alignment vertical="top" wrapText="1"/>
    </xf>
    <xf numFmtId="4" fontId="27" fillId="0" borderId="10" xfId="0" applyNumberFormat="1" applyFont="1" applyFill="1" applyBorder="1" applyAlignment="1">
      <alignment horizontal="center" vertical="top" wrapText="1"/>
    </xf>
    <xf numFmtId="4" fontId="27" fillId="0" borderId="10" xfId="0" applyNumberFormat="1" applyFont="1" applyFill="1" applyBorder="1" applyAlignment="1">
      <alignment horizontal="center" vertical="top"/>
    </xf>
    <xf numFmtId="0" fontId="20" fillId="0" borderId="10" xfId="0" applyFont="1" applyFill="1" applyBorder="1" applyAlignment="1">
      <alignment vertical="top"/>
    </xf>
    <xf numFmtId="0" fontId="20" fillId="25" borderId="0" xfId="0" applyFont="1" applyFill="1" applyAlignment="1">
      <alignment vertical="top"/>
    </xf>
    <xf numFmtId="0" fontId="21" fillId="0" borderId="0" xfId="0" applyFont="1" applyFill="1" applyAlignment="1">
      <alignment vertical="top"/>
    </xf>
    <xf numFmtId="49" fontId="20" fillId="7" borderId="10" xfId="0" applyNumberFormat="1" applyFont="1" applyFill="1" applyBorder="1" applyAlignment="1">
      <alignment vertical="top" wrapText="1"/>
    </xf>
    <xf numFmtId="0" fontId="21" fillId="25" borderId="0" xfId="0" applyFont="1" applyFill="1" applyAlignment="1">
      <alignment vertical="top"/>
    </xf>
    <xf numFmtId="3" fontId="20" fillId="7" borderId="10" xfId="0" applyNumberFormat="1" applyFont="1" applyFill="1" applyBorder="1" applyAlignment="1">
      <alignment horizontal="center" vertical="top"/>
    </xf>
    <xf numFmtId="3" fontId="3" fillId="7" borderId="10" xfId="0" applyNumberFormat="1" applyFont="1" applyFill="1" applyBorder="1" applyAlignment="1">
      <alignment horizontal="center" vertical="top"/>
    </xf>
    <xf numFmtId="0" fontId="6" fillId="26" borderId="0" xfId="0" applyFont="1" applyFill="1" applyBorder="1" applyAlignment="1">
      <alignment horizontal="center" vertical="top"/>
    </xf>
    <xf numFmtId="0" fontId="1" fillId="26" borderId="0" xfId="0" applyFont="1" applyFill="1" applyAlignment="1">
      <alignment horizontal="center" vertical="top"/>
    </xf>
    <xf numFmtId="0" fontId="1" fillId="0" borderId="10" xfId="0" applyFont="1" applyFill="1" applyBorder="1" applyAlignment="1">
      <alignment horizontal="center" vertical="top"/>
    </xf>
    <xf numFmtId="4" fontId="20" fillId="0" borderId="10" xfId="0" applyNumberFormat="1" applyFont="1" applyFill="1" applyBorder="1" applyAlignment="1">
      <alignment horizontal="center" vertical="top"/>
    </xf>
    <xf numFmtId="4" fontId="3" fillId="0" borderId="10" xfId="0" applyNumberFormat="1" applyFont="1" applyFill="1" applyBorder="1" applyAlignment="1">
      <alignment horizontal="center" vertical="top"/>
    </xf>
    <xf numFmtId="4" fontId="15" fillId="0" borderId="10" xfId="0" applyNumberFormat="1" applyFont="1" applyFill="1" applyBorder="1" applyAlignment="1">
      <alignment horizontal="center" vertical="top"/>
    </xf>
    <xf numFmtId="4" fontId="3" fillId="0" borderId="10" xfId="0" applyNumberFormat="1" applyFont="1" applyFill="1" applyBorder="1" applyAlignment="1">
      <alignment horizontal="center" vertical="top" wrapText="1"/>
    </xf>
    <xf numFmtId="4" fontId="23" fillId="0" borderId="10" xfId="0" applyNumberFormat="1" applyFont="1" applyFill="1" applyBorder="1" applyAlignment="1">
      <alignment horizontal="center" vertical="top" wrapText="1"/>
    </xf>
    <xf numFmtId="0" fontId="14" fillId="7" borderId="0" xfId="0" applyFont="1" applyFill="1" applyAlignment="1">
      <alignment vertical="top"/>
    </xf>
    <xf numFmtId="0" fontId="4" fillId="0" borderId="0" xfId="0" applyFont="1" applyFill="1" applyAlignment="1">
      <alignment horizontal="left" vertical="top"/>
    </xf>
    <xf numFmtId="0" fontId="21" fillId="7" borderId="0" xfId="0" applyFont="1" applyFill="1" applyAlignment="1">
      <alignment vertical="top"/>
    </xf>
    <xf numFmtId="0" fontId="11" fillId="7" borderId="0" xfId="0" applyFont="1" applyFill="1" applyAlignment="1">
      <alignment vertical="top"/>
    </xf>
    <xf numFmtId="4" fontId="4" fillId="7" borderId="10" xfId="0" applyNumberFormat="1" applyFont="1" applyFill="1" applyBorder="1" applyAlignment="1">
      <alignment horizontal="center" vertical="top"/>
    </xf>
    <xf numFmtId="194" fontId="20" fillId="7" borderId="10" xfId="0" applyNumberFormat="1" applyFont="1" applyFill="1" applyBorder="1" applyAlignment="1">
      <alignment horizontal="center" vertical="top"/>
    </xf>
    <xf numFmtId="194" fontId="3" fillId="7" borderId="10" xfId="0" applyNumberFormat="1" applyFont="1" applyFill="1" applyBorder="1" applyAlignment="1">
      <alignment horizontal="center" vertical="top"/>
    </xf>
    <xf numFmtId="194" fontId="23" fillId="0" borderId="10" xfId="0" applyNumberFormat="1" applyFont="1" applyFill="1" applyBorder="1" applyAlignment="1">
      <alignment horizontal="center" vertical="top"/>
    </xf>
    <xf numFmtId="194" fontId="3" fillId="7" borderId="10" xfId="0" applyNumberFormat="1" applyFont="1" applyFill="1" applyBorder="1" applyAlignment="1">
      <alignment horizontal="center" vertical="top" wrapText="1"/>
    </xf>
    <xf numFmtId="0" fontId="15" fillId="24" borderId="10" xfId="0" applyFont="1" applyFill="1" applyBorder="1" applyAlignment="1">
      <alignment horizontal="center" vertical="top" wrapText="1"/>
    </xf>
    <xf numFmtId="49" fontId="20" fillId="0" borderId="10" xfId="0" applyNumberFormat="1" applyFont="1" applyFill="1" applyBorder="1" applyAlignment="1">
      <alignment vertical="top" wrapText="1"/>
    </xf>
    <xf numFmtId="0" fontId="17" fillId="0" borderId="0" xfId="0" applyFont="1" applyBorder="1" applyAlignment="1">
      <alignment vertical="top"/>
    </xf>
    <xf numFmtId="182" fontId="22" fillId="0" borderId="0" xfId="0" applyNumberFormat="1" applyFont="1" applyFill="1" applyBorder="1" applyAlignment="1">
      <alignment horizontal="center" vertical="top"/>
    </xf>
    <xf numFmtId="0" fontId="5" fillId="0" borderId="0" xfId="0" applyFont="1" applyFill="1" applyBorder="1" applyAlignment="1">
      <alignment horizontal="center" vertical="top"/>
    </xf>
    <xf numFmtId="4" fontId="23" fillId="27" borderId="10" xfId="0" applyNumberFormat="1" applyFont="1" applyFill="1" applyBorder="1" applyAlignment="1">
      <alignment horizontal="center" vertical="top"/>
    </xf>
    <xf numFmtId="4" fontId="15" fillId="27" borderId="10" xfId="0" applyNumberFormat="1" applyFont="1" applyFill="1" applyBorder="1" applyAlignment="1">
      <alignment horizontal="center" vertical="top" wrapText="1"/>
    </xf>
    <xf numFmtId="4" fontId="15" fillId="27" borderId="10" xfId="0" applyNumberFormat="1" applyFont="1" applyFill="1" applyBorder="1" applyAlignment="1">
      <alignment horizontal="center" vertical="top"/>
    </xf>
    <xf numFmtId="0" fontId="7" fillId="27" borderId="10" xfId="0" applyFont="1" applyFill="1" applyBorder="1" applyAlignment="1">
      <alignment vertical="top"/>
    </xf>
    <xf numFmtId="0" fontId="9" fillId="27" borderId="0" xfId="0" applyFont="1" applyFill="1" applyAlignment="1">
      <alignment vertical="top"/>
    </xf>
    <xf numFmtId="0" fontId="7" fillId="27" borderId="10" xfId="0" applyFont="1" applyFill="1" applyBorder="1" applyAlignment="1">
      <alignment horizontal="center" vertical="top"/>
    </xf>
    <xf numFmtId="4" fontId="16" fillId="27" borderId="10" xfId="0" applyNumberFormat="1" applyFont="1" applyFill="1" applyBorder="1" applyAlignment="1">
      <alignment horizontal="center" vertical="top"/>
    </xf>
    <xf numFmtId="4" fontId="15" fillId="27" borderId="10" xfId="0" applyNumberFormat="1" applyFont="1" applyFill="1" applyBorder="1" applyAlignment="1">
      <alignment horizontal="center" vertical="top"/>
    </xf>
    <xf numFmtId="0" fontId="15" fillId="27" borderId="10" xfId="0" applyFont="1" applyFill="1" applyBorder="1" applyAlignment="1">
      <alignment vertical="top" wrapText="1"/>
    </xf>
    <xf numFmtId="4" fontId="10" fillId="27" borderId="10" xfId="0" applyNumberFormat="1" applyFont="1" applyFill="1" applyBorder="1" applyAlignment="1">
      <alignment horizontal="center" vertical="top"/>
    </xf>
    <xf numFmtId="0" fontId="14" fillId="27" borderId="0" xfId="0" applyFont="1" applyFill="1" applyAlignment="1">
      <alignment vertical="top"/>
    </xf>
    <xf numFmtId="49" fontId="4" fillId="0" borderId="10" xfId="0" applyNumberFormat="1" applyFont="1" applyFill="1" applyBorder="1" applyAlignment="1">
      <alignment horizontal="center" vertical="top"/>
    </xf>
    <xf numFmtId="0" fontId="23" fillId="0" borderId="0" xfId="0" applyNumberFormat="1" applyFont="1" applyFill="1" applyAlignment="1">
      <alignment vertical="top" wrapText="1"/>
    </xf>
    <xf numFmtId="194" fontId="3" fillId="7" borderId="10" xfId="0" applyNumberFormat="1" applyFont="1" applyFill="1" applyBorder="1" applyAlignment="1">
      <alignment horizontal="center" vertical="top"/>
    </xf>
    <xf numFmtId="49" fontId="3" fillId="0" borderId="10" xfId="0" applyNumberFormat="1" applyFont="1" applyFill="1" applyBorder="1" applyAlignment="1">
      <alignment horizontal="center" vertical="top"/>
    </xf>
    <xf numFmtId="0" fontId="23" fillId="27" borderId="0" xfId="0" applyFont="1" applyFill="1" applyAlignment="1">
      <alignment vertical="top"/>
    </xf>
    <xf numFmtId="49" fontId="3" fillId="7" borderId="10" xfId="0" applyNumberFormat="1" applyFont="1" applyFill="1" applyBorder="1" applyAlignment="1">
      <alignment horizontal="center" vertical="top"/>
    </xf>
    <xf numFmtId="0" fontId="3" fillId="0" borderId="10" xfId="0" applyFont="1" applyFill="1" applyBorder="1" applyAlignment="1">
      <alignment vertical="top" wrapText="1"/>
    </xf>
    <xf numFmtId="3" fontId="3" fillId="0" borderId="10" xfId="0" applyNumberFormat="1" applyFont="1" applyFill="1" applyBorder="1" applyAlignment="1">
      <alignment horizontal="center" vertical="top" wrapText="1"/>
    </xf>
    <xf numFmtId="4" fontId="23" fillId="0" borderId="10" xfId="0" applyNumberFormat="1" applyFont="1" applyFill="1" applyBorder="1" applyAlignment="1">
      <alignment horizontal="center" vertical="top"/>
    </xf>
    <xf numFmtId="3" fontId="23" fillId="0" borderId="10" xfId="0" applyNumberFormat="1" applyFont="1" applyFill="1" applyBorder="1" applyAlignment="1">
      <alignment horizontal="center" vertical="top"/>
    </xf>
    <xf numFmtId="0" fontId="23" fillId="0" borderId="10" xfId="0" applyFont="1" applyFill="1" applyBorder="1" applyAlignment="1">
      <alignment horizontal="center" vertical="top"/>
    </xf>
    <xf numFmtId="0" fontId="47" fillId="0" borderId="10" xfId="0" applyFont="1" applyFill="1" applyBorder="1" applyAlignment="1">
      <alignment vertical="center" wrapText="1"/>
    </xf>
    <xf numFmtId="0" fontId="15" fillId="0" borderId="10" xfId="0" applyFont="1" applyFill="1" applyBorder="1" applyAlignment="1">
      <alignment horizontal="center" vertical="top"/>
    </xf>
    <xf numFmtId="0" fontId="23" fillId="0" borderId="10" xfId="0" applyFont="1" applyFill="1" applyBorder="1" applyAlignment="1">
      <alignment horizontal="left" vertical="top" wrapText="1"/>
    </xf>
    <xf numFmtId="0" fontId="23" fillId="0" borderId="10" xfId="0" applyFont="1" applyFill="1" applyBorder="1" applyAlignment="1">
      <alignment vertical="top"/>
    </xf>
    <xf numFmtId="0" fontId="23" fillId="0" borderId="10" xfId="0" applyFont="1" applyFill="1" applyBorder="1" applyAlignment="1">
      <alignment vertical="top" wrapText="1"/>
    </xf>
    <xf numFmtId="3" fontId="23" fillId="0" borderId="10" xfId="0" applyNumberFormat="1" applyFont="1" applyFill="1" applyBorder="1" applyAlignment="1">
      <alignment horizontal="center" vertical="top" wrapText="1"/>
    </xf>
    <xf numFmtId="4" fontId="23" fillId="0" borderId="10" xfId="0" applyNumberFormat="1" applyFont="1" applyFill="1" applyBorder="1" applyAlignment="1">
      <alignment horizontal="center" vertical="top" wrapText="1"/>
    </xf>
    <xf numFmtId="194" fontId="23" fillId="0" borderId="10" xfId="0" applyNumberFormat="1" applyFont="1" applyFill="1" applyBorder="1" applyAlignment="1">
      <alignment horizontal="center" vertical="top" wrapText="1"/>
    </xf>
    <xf numFmtId="0" fontId="3" fillId="0" borderId="10" xfId="0" applyNumberFormat="1" applyFont="1" applyFill="1" applyBorder="1" applyAlignment="1">
      <alignment vertical="top" wrapText="1"/>
    </xf>
    <xf numFmtId="194" fontId="3" fillId="0" borderId="10" xfId="0" applyNumberFormat="1" applyFont="1" applyFill="1" applyBorder="1" applyAlignment="1">
      <alignment horizontal="center" vertical="top"/>
    </xf>
    <xf numFmtId="4" fontId="4" fillId="0" borderId="10" xfId="0" applyNumberFormat="1" applyFont="1" applyFill="1" applyBorder="1" applyAlignment="1">
      <alignment horizontal="center" vertical="top"/>
    </xf>
    <xf numFmtId="4" fontId="28" fillId="0" borderId="10" xfId="0" applyNumberFormat="1" applyFont="1" applyFill="1" applyBorder="1" applyAlignment="1">
      <alignment horizontal="center" vertical="top" wrapText="1"/>
    </xf>
    <xf numFmtId="4" fontId="28" fillId="0" borderId="10" xfId="0" applyNumberFormat="1" applyFont="1" applyFill="1" applyBorder="1" applyAlignment="1">
      <alignment horizontal="center" vertical="top"/>
    </xf>
    <xf numFmtId="0" fontId="20" fillId="7" borderId="14" xfId="0" applyFont="1" applyFill="1" applyBorder="1" applyAlignment="1">
      <alignment horizontal="center" vertical="top"/>
    </xf>
    <xf numFmtId="49" fontId="20" fillId="7" borderId="14" xfId="0" applyNumberFormat="1" applyFont="1" applyFill="1" applyBorder="1" applyAlignment="1">
      <alignment vertical="top" wrapText="1"/>
    </xf>
    <xf numFmtId="4" fontId="20" fillId="7" borderId="14" xfId="0" applyNumberFormat="1" applyFont="1" applyFill="1" applyBorder="1" applyAlignment="1">
      <alignment horizontal="center" vertical="top" wrapText="1"/>
    </xf>
    <xf numFmtId="0" fontId="7" fillId="0" borderId="0" xfId="0" applyFont="1" applyFill="1" applyAlignment="1">
      <alignment vertical="top"/>
    </xf>
    <xf numFmtId="0" fontId="23" fillId="0" borderId="0" xfId="0" applyFont="1" applyFill="1" applyAlignment="1">
      <alignment vertical="top"/>
    </xf>
    <xf numFmtId="49" fontId="7" fillId="0" borderId="10" xfId="0" applyNumberFormat="1" applyFont="1" applyFill="1" applyBorder="1" applyAlignment="1">
      <alignment horizontal="center" vertical="top"/>
    </xf>
    <xf numFmtId="0" fontId="3" fillId="0" borderId="10" xfId="0" applyFont="1" applyFill="1" applyBorder="1" applyAlignment="1">
      <alignment horizontal="left" vertical="top"/>
    </xf>
    <xf numFmtId="0" fontId="15" fillId="0" borderId="15" xfId="0" applyFont="1" applyFill="1" applyBorder="1" applyAlignment="1">
      <alignment horizontal="center" vertical="top" wrapText="1"/>
    </xf>
    <xf numFmtId="0" fontId="15" fillId="0" borderId="16" xfId="0" applyFont="1" applyFill="1" applyBorder="1" applyAlignment="1">
      <alignment horizontal="center" vertical="top" wrapText="1"/>
    </xf>
    <xf numFmtId="0" fontId="4" fillId="7" borderId="10" xfId="0" applyFont="1" applyFill="1" applyBorder="1" applyAlignment="1">
      <alignment horizontal="center" vertical="top"/>
    </xf>
    <xf numFmtId="4" fontId="20" fillId="7" borderId="10" xfId="0" applyNumberFormat="1" applyFont="1" applyFill="1" applyBorder="1" applyAlignment="1">
      <alignment horizontal="center" vertical="top" wrapText="1"/>
    </xf>
    <xf numFmtId="194" fontId="20" fillId="7" borderId="10" xfId="0" applyNumberFormat="1" applyFont="1" applyFill="1" applyBorder="1" applyAlignment="1">
      <alignment horizontal="center" vertical="top" wrapText="1"/>
    </xf>
    <xf numFmtId="2" fontId="23" fillId="0" borderId="10" xfId="0" applyNumberFormat="1" applyFont="1" applyFill="1" applyBorder="1" applyAlignment="1">
      <alignment vertical="center" wrapText="1"/>
    </xf>
    <xf numFmtId="194" fontId="3"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 fontId="3" fillId="0" borderId="0" xfId="0" applyNumberFormat="1" applyFont="1" applyFill="1" applyAlignment="1">
      <alignment horizontal="left" vertical="top" wrapText="1"/>
    </xf>
    <xf numFmtId="0" fontId="24" fillId="0" borderId="15" xfId="0" applyFont="1" applyFill="1" applyBorder="1" applyAlignment="1">
      <alignment horizontal="center" vertical="top" wrapText="1"/>
    </xf>
    <xf numFmtId="0" fontId="24" fillId="0" borderId="16" xfId="0" applyFont="1" applyFill="1" applyBorder="1" applyAlignment="1">
      <alignment horizontal="center" vertical="top" wrapText="1"/>
    </xf>
    <xf numFmtId="0" fontId="24" fillId="0" borderId="14" xfId="0" applyFont="1" applyFill="1" applyBorder="1" applyAlignment="1">
      <alignment horizontal="center" vertical="top" wrapText="1"/>
    </xf>
    <xf numFmtId="0" fontId="15" fillId="0" borderId="15" xfId="0" applyFont="1" applyBorder="1" applyAlignment="1">
      <alignment horizontal="center" vertical="top" wrapText="1"/>
    </xf>
    <xf numFmtId="0" fontId="15" fillId="0" borderId="16" xfId="0" applyFont="1" applyBorder="1" applyAlignment="1">
      <alignment horizontal="center" vertical="top" wrapText="1"/>
    </xf>
    <xf numFmtId="0" fontId="15" fillId="0" borderId="14" xfId="0" applyFont="1" applyBorder="1" applyAlignment="1">
      <alignment horizontal="center" vertical="top" wrapText="1"/>
    </xf>
    <xf numFmtId="0" fontId="26" fillId="0" borderId="15" xfId="0" applyFont="1" applyBorder="1" applyAlignment="1">
      <alignment horizontal="center" vertical="top" wrapText="1"/>
    </xf>
    <xf numFmtId="0" fontId="26" fillId="0" borderId="16" xfId="0" applyFont="1" applyBorder="1" applyAlignment="1">
      <alignment horizontal="center" vertical="top" wrapText="1"/>
    </xf>
    <xf numFmtId="0" fontId="26" fillId="0" borderId="14" xfId="0" applyFont="1" applyBorder="1" applyAlignment="1">
      <alignment horizontal="center" vertical="top" wrapText="1"/>
    </xf>
    <xf numFmtId="0" fontId="22" fillId="0" borderId="0" xfId="0" applyFont="1" applyBorder="1" applyAlignment="1">
      <alignment horizontal="center" vertical="top"/>
    </xf>
    <xf numFmtId="0" fontId="10" fillId="27" borderId="12" xfId="0" applyFont="1" applyFill="1" applyBorder="1" applyAlignment="1">
      <alignment horizontal="center" vertical="top"/>
    </xf>
    <xf numFmtId="0" fontId="10" fillId="27" borderId="17" xfId="0" applyFont="1" applyFill="1" applyBorder="1" applyAlignment="1">
      <alignment horizontal="center" vertical="top"/>
    </xf>
    <xf numFmtId="0" fontId="10" fillId="27" borderId="18" xfId="0" applyFont="1" applyFill="1" applyBorder="1" applyAlignment="1">
      <alignment horizontal="center" vertical="top"/>
    </xf>
    <xf numFmtId="0" fontId="15" fillId="0" borderId="10" xfId="0" applyFont="1" applyBorder="1" applyAlignment="1">
      <alignment horizontal="center"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4" xfId="0" applyFont="1" applyBorder="1" applyAlignment="1">
      <alignment horizontal="center" vertical="top" wrapText="1"/>
    </xf>
    <xf numFmtId="0" fontId="7" fillId="0" borderId="15" xfId="0" applyFont="1" applyBorder="1" applyAlignment="1">
      <alignment horizontal="center" vertical="top"/>
    </xf>
    <xf numFmtId="0" fontId="7" fillId="0" borderId="16" xfId="0" applyFont="1" applyBorder="1" applyAlignment="1">
      <alignment horizontal="center" vertical="top"/>
    </xf>
    <xf numFmtId="0" fontId="7" fillId="0" borderId="14" xfId="0" applyFont="1" applyBorder="1" applyAlignment="1">
      <alignment horizontal="center" vertical="top"/>
    </xf>
    <xf numFmtId="0" fontId="3" fillId="0" borderId="0" xfId="0" applyFont="1" applyFill="1" applyAlignment="1">
      <alignment horizontal="center" vertical="top" wrapText="1"/>
    </xf>
    <xf numFmtId="0" fontId="3" fillId="0" borderId="0" xfId="0" applyFont="1" applyFill="1" applyAlignment="1">
      <alignment horizontal="left" vertical="top" wrapText="1"/>
    </xf>
    <xf numFmtId="0" fontId="20" fillId="0" borderId="19" xfId="0" applyFont="1" applyBorder="1" applyAlignment="1">
      <alignment horizontal="center" vertical="top" wrapText="1"/>
    </xf>
    <xf numFmtId="0" fontId="4" fillId="0" borderId="0" xfId="0" applyFont="1" applyFill="1" applyAlignment="1">
      <alignment horizontal="center" vertical="top" wrapText="1"/>
    </xf>
    <xf numFmtId="0" fontId="15" fillId="0" borderId="14" xfId="0" applyFont="1" applyFill="1" applyBorder="1" applyAlignment="1">
      <alignment horizontal="center" vertical="top" wrapText="1"/>
    </xf>
    <xf numFmtId="2" fontId="23" fillId="0" borderId="10" xfId="0" applyNumberFormat="1" applyFont="1" applyFill="1" applyBorder="1" applyAlignment="1" quotePrefix="1">
      <alignment vertical="center" wrapText="1"/>
    </xf>
    <xf numFmtId="0" fontId="20" fillId="0" borderId="10" xfId="0" applyNumberFormat="1" applyFont="1" applyFill="1" applyBorder="1" applyAlignment="1">
      <alignment vertical="top" wrapText="1"/>
    </xf>
    <xf numFmtId="0" fontId="15" fillId="7" borderId="15" xfId="0" applyFont="1" applyFill="1" applyBorder="1" applyAlignment="1">
      <alignment horizontal="center" vertical="top" wrapText="1"/>
    </xf>
    <xf numFmtId="0" fontId="15" fillId="7" borderId="16" xfId="0" applyFont="1" applyFill="1" applyBorder="1" applyAlignment="1">
      <alignment horizontal="center" vertical="top" wrapText="1"/>
    </xf>
    <xf numFmtId="0" fontId="15" fillId="7" borderId="14" xfId="0" applyFont="1" applyFill="1" applyBorder="1" applyAlignment="1">
      <alignment horizontal="center" vertical="top" wrapText="1"/>
    </xf>
  </cellXfs>
  <cellStyles count="67">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Hyperlink" xfId="60"/>
    <cellStyle name="Currency" xfId="61"/>
    <cellStyle name="Currency [0]" xfId="62"/>
    <cellStyle name="Заголовок 1" xfId="63"/>
    <cellStyle name="Заголовок 2" xfId="64"/>
    <cellStyle name="Заголовок 3" xfId="65"/>
    <cellStyle name="Заголовок 4" xfId="66"/>
    <cellStyle name="Итог" xfId="67"/>
    <cellStyle name="Контрольная ячейка" xfId="68"/>
    <cellStyle name="Название" xfId="69"/>
    <cellStyle name="Нейтральный" xfId="70"/>
    <cellStyle name="Followed Hyperlink" xfId="71"/>
    <cellStyle name="Плохой" xfId="72"/>
    <cellStyle name="Пояснение" xfId="73"/>
    <cellStyle name="Примечание" xfId="74"/>
    <cellStyle name="Percent" xfId="75"/>
    <cellStyle name="Связанная ячейка" xfId="76"/>
    <cellStyle name="Текст предупреждения" xfId="77"/>
    <cellStyle name="Comma" xfId="78"/>
    <cellStyle name="Comma [0]" xfId="79"/>
    <cellStyle name="Хороший"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83"/>
  <sheetViews>
    <sheetView tabSelected="1" view="pageBreakPreview" zoomScale="50" zoomScaleNormal="57" zoomScaleSheetLayoutView="50" zoomScalePageLayoutView="0" workbookViewId="0" topLeftCell="A4">
      <pane xSplit="2" ySplit="10" topLeftCell="K37" activePane="bottomRight" state="frozen"/>
      <selection pane="topLeft" activeCell="A4" sqref="A4"/>
      <selection pane="topRight" activeCell="C4" sqref="C4"/>
      <selection pane="bottomLeft" activeCell="A14" sqref="A14"/>
      <selection pane="bottomRight" activeCell="N39" sqref="N39"/>
    </sheetView>
  </sheetViews>
  <sheetFormatPr defaultColWidth="9.00390625" defaultRowHeight="12.75"/>
  <cols>
    <col min="1" max="1" width="17.125" style="2" customWidth="1"/>
    <col min="2" max="2" width="79.25390625" style="2" customWidth="1"/>
    <col min="3" max="3" width="21.125" style="31" customWidth="1"/>
    <col min="4" max="4" width="21.625" style="31" customWidth="1"/>
    <col min="5" max="5" width="17.125" style="31" customWidth="1"/>
    <col min="6" max="6" width="21.125" style="31" customWidth="1"/>
    <col min="7" max="7" width="16.875" style="31" customWidth="1"/>
    <col min="8" max="8" width="18.125" style="17" customWidth="1"/>
    <col min="9" max="9" width="0.37109375" style="17" hidden="1" customWidth="1"/>
    <col min="10" max="10" width="1.37890625" style="17" hidden="1" customWidth="1"/>
    <col min="11" max="12" width="19.00390625" style="17" customWidth="1"/>
    <col min="13" max="13" width="18.875" style="17" customWidth="1"/>
    <col min="14" max="14" width="19.125" style="95" customWidth="1"/>
    <col min="15" max="15" width="20.75390625" style="17" customWidth="1"/>
    <col min="16" max="16" width="21.00390625" style="17" customWidth="1"/>
    <col min="17" max="17" width="20.125" style="17" customWidth="1"/>
    <col min="18" max="18" width="20.375" style="17" customWidth="1"/>
    <col min="19" max="19" width="25.625" style="17" customWidth="1"/>
    <col min="20" max="20" width="23.625" style="17" hidden="1" customWidth="1"/>
    <col min="21" max="16384" width="9.125" style="2" customWidth="1"/>
  </cols>
  <sheetData>
    <row r="1" spans="1:20" s="23" customFormat="1" ht="30.75" customHeight="1">
      <c r="A1" s="187" t="s">
        <v>34</v>
      </c>
      <c r="B1" s="187"/>
      <c r="C1" s="187"/>
      <c r="D1" s="187"/>
      <c r="E1" s="187"/>
      <c r="F1" s="187"/>
      <c r="G1" s="187"/>
      <c r="H1" s="187"/>
      <c r="I1" s="187"/>
      <c r="J1" s="187"/>
      <c r="K1" s="187"/>
      <c r="L1" s="187"/>
      <c r="M1" s="187"/>
      <c r="N1" s="103"/>
      <c r="P1" s="64"/>
      <c r="Q1" s="64"/>
      <c r="S1" s="23" t="s">
        <v>20</v>
      </c>
      <c r="T1" s="64"/>
    </row>
    <row r="2" spans="1:20" s="23" customFormat="1" ht="21" customHeight="1" thickBot="1">
      <c r="A2" s="187"/>
      <c r="B2" s="187"/>
      <c r="C2" s="187"/>
      <c r="D2" s="187"/>
      <c r="E2" s="187"/>
      <c r="F2" s="187"/>
      <c r="G2" s="187"/>
      <c r="H2" s="187"/>
      <c r="I2" s="187"/>
      <c r="J2" s="187"/>
      <c r="K2" s="187"/>
      <c r="L2" s="187"/>
      <c r="M2" s="187"/>
      <c r="N2" s="103"/>
      <c r="S2" s="23" t="s">
        <v>21</v>
      </c>
      <c r="T2" s="64"/>
    </row>
    <row r="3" spans="1:20" s="23" customFormat="1" ht="49.5" customHeight="1" thickBot="1">
      <c r="A3" s="166" t="s">
        <v>46</v>
      </c>
      <c r="B3" s="166"/>
      <c r="C3" s="166"/>
      <c r="D3" s="166"/>
      <c r="E3" s="166"/>
      <c r="F3" s="166"/>
      <c r="G3" s="166"/>
      <c r="H3" s="166"/>
      <c r="I3" s="166"/>
      <c r="J3" s="166"/>
      <c r="K3" s="166"/>
      <c r="L3" s="166"/>
      <c r="M3" s="166"/>
      <c r="N3" s="103"/>
      <c r="S3" s="43" t="s">
        <v>47</v>
      </c>
      <c r="T3" s="72"/>
    </row>
    <row r="4" spans="1:20" s="23" customFormat="1" ht="21.75" customHeight="1">
      <c r="A4" s="190"/>
      <c r="B4" s="190"/>
      <c r="C4" s="190"/>
      <c r="D4" s="190"/>
      <c r="E4" s="77"/>
      <c r="F4" s="77"/>
      <c r="G4" s="77"/>
      <c r="N4" s="103"/>
      <c r="T4" s="64"/>
    </row>
    <row r="5" spans="1:14" s="23" customFormat="1" ht="39.75" customHeight="1">
      <c r="A5" s="188" t="s">
        <v>45</v>
      </c>
      <c r="B5" s="188"/>
      <c r="C5" s="188"/>
      <c r="D5" s="188"/>
      <c r="E5" s="76"/>
      <c r="F5" s="76"/>
      <c r="G5" s="76"/>
      <c r="N5" s="103"/>
    </row>
    <row r="6" spans="1:14" s="23" customFormat="1" ht="21" customHeight="1">
      <c r="A6" s="63"/>
      <c r="B6" s="62"/>
      <c r="C6" s="62"/>
      <c r="N6" s="103"/>
    </row>
    <row r="7" spans="1:20" s="23" customFormat="1" ht="42.75" customHeight="1">
      <c r="A7" s="189" t="s">
        <v>83</v>
      </c>
      <c r="B7" s="189"/>
      <c r="C7" s="189"/>
      <c r="D7" s="189"/>
      <c r="E7" s="189"/>
      <c r="F7" s="189"/>
      <c r="G7" s="189"/>
      <c r="H7" s="189"/>
      <c r="I7" s="189"/>
      <c r="J7" s="189"/>
      <c r="K7" s="189"/>
      <c r="L7" s="189"/>
      <c r="M7" s="189"/>
      <c r="N7" s="189"/>
      <c r="O7" s="189"/>
      <c r="P7" s="189"/>
      <c r="Q7" s="189"/>
      <c r="R7" s="189"/>
      <c r="S7" s="189"/>
      <c r="T7" s="189"/>
    </row>
    <row r="8" spans="1:20" ht="58.5" customHeight="1">
      <c r="A8" s="181" t="s">
        <v>15</v>
      </c>
      <c r="B8" s="184" t="s">
        <v>4</v>
      </c>
      <c r="C8" s="170" t="s">
        <v>19</v>
      </c>
      <c r="D8" s="194" t="s">
        <v>65</v>
      </c>
      <c r="E8" s="180" t="s">
        <v>22</v>
      </c>
      <c r="F8" s="180"/>
      <c r="G8" s="180"/>
      <c r="H8" s="180" t="s">
        <v>18</v>
      </c>
      <c r="I8" s="180" t="s">
        <v>17</v>
      </c>
      <c r="J8" s="61"/>
      <c r="K8" s="180" t="s">
        <v>23</v>
      </c>
      <c r="L8" s="180"/>
      <c r="M8" s="180"/>
      <c r="N8" s="158" t="s">
        <v>11</v>
      </c>
      <c r="O8" s="170" t="s">
        <v>29</v>
      </c>
      <c r="P8" s="170" t="s">
        <v>43</v>
      </c>
      <c r="Q8" s="170" t="s">
        <v>74</v>
      </c>
      <c r="R8" s="170" t="s">
        <v>33</v>
      </c>
      <c r="S8" s="173" t="s">
        <v>36</v>
      </c>
      <c r="T8" s="167" t="s">
        <v>28</v>
      </c>
    </row>
    <row r="9" spans="1:20" ht="60.75" customHeight="1">
      <c r="A9" s="182"/>
      <c r="B9" s="185"/>
      <c r="C9" s="171"/>
      <c r="D9" s="195"/>
      <c r="E9" s="180" t="s">
        <v>24</v>
      </c>
      <c r="F9" s="180" t="s">
        <v>25</v>
      </c>
      <c r="G9" s="180" t="s">
        <v>26</v>
      </c>
      <c r="H9" s="180"/>
      <c r="I9" s="180"/>
      <c r="J9" s="111" t="s">
        <v>13</v>
      </c>
      <c r="K9" s="180" t="s">
        <v>27</v>
      </c>
      <c r="L9" s="180"/>
      <c r="M9" s="180"/>
      <c r="N9" s="159"/>
      <c r="O9" s="171"/>
      <c r="P9" s="171"/>
      <c r="Q9" s="171"/>
      <c r="R9" s="171"/>
      <c r="S9" s="174"/>
      <c r="T9" s="168"/>
    </row>
    <row r="10" spans="1:20" ht="95.25" customHeight="1">
      <c r="A10" s="183"/>
      <c r="B10" s="186"/>
      <c r="C10" s="172"/>
      <c r="D10" s="196"/>
      <c r="E10" s="180"/>
      <c r="F10" s="180"/>
      <c r="G10" s="180"/>
      <c r="H10" s="180"/>
      <c r="I10" s="59"/>
      <c r="J10" s="111"/>
      <c r="K10" s="61" t="s">
        <v>24</v>
      </c>
      <c r="L10" s="59" t="s">
        <v>25</v>
      </c>
      <c r="M10" s="59" t="s">
        <v>26</v>
      </c>
      <c r="N10" s="191"/>
      <c r="O10" s="172"/>
      <c r="P10" s="172"/>
      <c r="Q10" s="172"/>
      <c r="R10" s="172"/>
      <c r="S10" s="175"/>
      <c r="T10" s="169"/>
    </row>
    <row r="11" spans="1:20" ht="15.75">
      <c r="A11" s="3">
        <v>1</v>
      </c>
      <c r="B11" s="3">
        <v>2</v>
      </c>
      <c r="C11" s="3">
        <v>3</v>
      </c>
      <c r="D11" s="3">
        <v>4</v>
      </c>
      <c r="E11" s="3">
        <v>5</v>
      </c>
      <c r="F11" s="3">
        <v>6</v>
      </c>
      <c r="G11" s="3">
        <v>7</v>
      </c>
      <c r="H11" s="3">
        <v>8</v>
      </c>
      <c r="I11" s="3">
        <v>6</v>
      </c>
      <c r="J11" s="60">
        <v>7</v>
      </c>
      <c r="K11" s="60">
        <v>9</v>
      </c>
      <c r="L11" s="60">
        <v>10</v>
      </c>
      <c r="M11" s="73">
        <v>11</v>
      </c>
      <c r="N11" s="96">
        <v>12</v>
      </c>
      <c r="O11" s="3">
        <v>13</v>
      </c>
      <c r="P11" s="3">
        <v>14</v>
      </c>
      <c r="Q11" s="3">
        <v>15</v>
      </c>
      <c r="R11" s="3">
        <v>16</v>
      </c>
      <c r="S11" s="3">
        <v>17</v>
      </c>
      <c r="T11" s="3">
        <v>18</v>
      </c>
    </row>
    <row r="12" spans="1:20" ht="23.25" customHeight="1">
      <c r="A12" s="177" t="s">
        <v>3</v>
      </c>
      <c r="B12" s="178"/>
      <c r="C12" s="178"/>
      <c r="D12" s="178"/>
      <c r="E12" s="178"/>
      <c r="F12" s="178"/>
      <c r="G12" s="178"/>
      <c r="H12" s="178"/>
      <c r="I12" s="178"/>
      <c r="J12" s="178"/>
      <c r="K12" s="178"/>
      <c r="L12" s="178"/>
      <c r="M12" s="178"/>
      <c r="N12" s="178"/>
      <c r="O12" s="178"/>
      <c r="P12" s="178"/>
      <c r="Q12" s="178"/>
      <c r="R12" s="178"/>
      <c r="S12" s="178"/>
      <c r="T12" s="179"/>
    </row>
    <row r="13" spans="1:20" s="46" customFormat="1" ht="27.75" customHeight="1">
      <c r="A13" s="24">
        <v>10000</v>
      </c>
      <c r="B13" s="25" t="s">
        <v>0</v>
      </c>
      <c r="C13" s="53">
        <f>SUM(C14:C14)</f>
        <v>-35000</v>
      </c>
      <c r="D13" s="53">
        <f>SUM(D14:D14)</f>
        <v>-35000</v>
      </c>
      <c r="E13" s="53">
        <f>SUM(E14:E14)</f>
        <v>0</v>
      </c>
      <c r="F13" s="53">
        <f>SUM(F14:F14)</f>
        <v>0</v>
      </c>
      <c r="G13" s="53">
        <f>SUM(G14:G14)</f>
        <v>0</v>
      </c>
      <c r="H13" s="53">
        <f>SUM(H14:H14)</f>
        <v>-35000</v>
      </c>
      <c r="I13" s="53">
        <f>SUM(I14:I14)</f>
        <v>0</v>
      </c>
      <c r="J13" s="53">
        <f>SUM(J14:J14)</f>
        <v>0</v>
      </c>
      <c r="K13" s="53">
        <f>SUM(K14:K14)</f>
        <v>0</v>
      </c>
      <c r="L13" s="53">
        <f>SUM(L14:L14)</f>
        <v>0</v>
      </c>
      <c r="M13" s="53">
        <f>SUM(M14:M14)</f>
        <v>0</v>
      </c>
      <c r="N13" s="53">
        <f>SUM(N14:N14)</f>
        <v>0</v>
      </c>
      <c r="O13" s="53">
        <f>SUM(O14:O14)</f>
        <v>0</v>
      </c>
      <c r="P13" s="53">
        <f>SUM(P14:P14)</f>
        <v>0</v>
      </c>
      <c r="Q13" s="53">
        <f>SUM(Q14:Q14)</f>
        <v>0</v>
      </c>
      <c r="R13" s="53">
        <f>SUM(R14:R14)</f>
        <v>0</v>
      </c>
      <c r="S13" s="53">
        <f>SUM(S14:S14)</f>
        <v>-35000</v>
      </c>
      <c r="T13" s="53">
        <f>SUM(T14:T14)</f>
        <v>0</v>
      </c>
    </row>
    <row r="14" spans="1:20" s="44" customFormat="1" ht="51.75" customHeight="1">
      <c r="A14" s="156" t="s">
        <v>37</v>
      </c>
      <c r="B14" s="140" t="s">
        <v>64</v>
      </c>
      <c r="C14" s="80">
        <v>-35000</v>
      </c>
      <c r="D14" s="80">
        <f>H14+I14+J14+N14+O14+R14+M14+E14</f>
        <v>-35000</v>
      </c>
      <c r="E14" s="80">
        <f>SUM(F14:G14)</f>
        <v>0</v>
      </c>
      <c r="F14" s="80"/>
      <c r="G14" s="80"/>
      <c r="H14" s="80">
        <v>-35000</v>
      </c>
      <c r="I14" s="80"/>
      <c r="J14" s="80"/>
      <c r="K14" s="80">
        <f>SUM(L14:M14)</f>
        <v>0</v>
      </c>
      <c r="L14" s="80"/>
      <c r="M14" s="80"/>
      <c r="N14" s="135"/>
      <c r="O14" s="80"/>
      <c r="P14" s="80"/>
      <c r="Q14" s="80"/>
      <c r="R14" s="80"/>
      <c r="S14" s="80">
        <v>-35000</v>
      </c>
      <c r="T14" s="80">
        <v>0</v>
      </c>
    </row>
    <row r="15" spans="1:20" s="48" customFormat="1" ht="22.5" customHeight="1">
      <c r="A15" s="24">
        <v>10000</v>
      </c>
      <c r="B15" s="79" t="s">
        <v>1</v>
      </c>
      <c r="C15" s="107">
        <f aca="true" t="shared" si="0" ref="C15:T15">SUM(C16:C21)</f>
        <v>1375500</v>
      </c>
      <c r="D15" s="107">
        <f t="shared" si="0"/>
        <v>1375500</v>
      </c>
      <c r="E15" s="107">
        <f t="shared" si="0"/>
        <v>0</v>
      </c>
      <c r="F15" s="107">
        <f t="shared" si="0"/>
        <v>0</v>
      </c>
      <c r="G15" s="107">
        <f t="shared" si="0"/>
        <v>0</v>
      </c>
      <c r="H15" s="92">
        <f t="shared" si="0"/>
        <v>0</v>
      </c>
      <c r="I15" s="107">
        <f t="shared" si="0"/>
        <v>0</v>
      </c>
      <c r="J15" s="107">
        <f t="shared" si="0"/>
        <v>0</v>
      </c>
      <c r="K15" s="107">
        <f t="shared" si="0"/>
        <v>0</v>
      </c>
      <c r="L15" s="107">
        <f t="shared" si="0"/>
        <v>0</v>
      </c>
      <c r="M15" s="107">
        <f t="shared" si="0"/>
        <v>0</v>
      </c>
      <c r="N15" s="107">
        <f t="shared" si="0"/>
        <v>84000</v>
      </c>
      <c r="O15" s="107">
        <f t="shared" si="0"/>
        <v>0</v>
      </c>
      <c r="P15" s="107">
        <f t="shared" si="0"/>
        <v>1341500</v>
      </c>
      <c r="Q15" s="107">
        <f t="shared" si="0"/>
        <v>10000</v>
      </c>
      <c r="R15" s="107">
        <f t="shared" si="0"/>
        <v>-60000</v>
      </c>
      <c r="S15" s="107">
        <f t="shared" si="0"/>
        <v>1375500</v>
      </c>
      <c r="T15" s="107">
        <f t="shared" si="0"/>
        <v>0</v>
      </c>
    </row>
    <row r="16" spans="1:20" s="44" customFormat="1" ht="48" customHeight="1">
      <c r="A16" s="139">
        <v>1020</v>
      </c>
      <c r="B16" s="142" t="s">
        <v>69</v>
      </c>
      <c r="C16" s="80">
        <v>-179900</v>
      </c>
      <c r="D16" s="80">
        <f>H16+I16+J16+N16+O16+R16+M16+E16</f>
        <v>-179900</v>
      </c>
      <c r="E16" s="80">
        <f>SUM(F16:G16)</f>
        <v>0</v>
      </c>
      <c r="F16" s="109"/>
      <c r="G16" s="80"/>
      <c r="H16" s="80">
        <v>-119900</v>
      </c>
      <c r="I16" s="80"/>
      <c r="J16" s="80"/>
      <c r="K16" s="109">
        <f>SUM(L16:M16)</f>
        <v>0</v>
      </c>
      <c r="L16" s="109"/>
      <c r="M16" s="80"/>
      <c r="N16" s="135"/>
      <c r="O16" s="80"/>
      <c r="P16" s="80"/>
      <c r="Q16" s="80"/>
      <c r="R16" s="80">
        <v>-60000</v>
      </c>
      <c r="S16" s="80">
        <f>C16</f>
        <v>-179900</v>
      </c>
      <c r="T16" s="109">
        <f aca="true" t="shared" si="1" ref="T16:T21">C16-D16</f>
        <v>0</v>
      </c>
    </row>
    <row r="17" spans="1:20" s="44" customFormat="1" ht="46.5">
      <c r="A17" s="139">
        <v>1020</v>
      </c>
      <c r="B17" s="140" t="s">
        <v>35</v>
      </c>
      <c r="C17" s="80">
        <v>1341500</v>
      </c>
      <c r="D17" s="80">
        <f>H17+I17+J17+N17+O17+R17+M17+E17+P17</f>
        <v>1341500</v>
      </c>
      <c r="E17" s="80">
        <f>SUM(F17:G17)</f>
        <v>0</v>
      </c>
      <c r="F17" s="80"/>
      <c r="G17" s="80"/>
      <c r="H17" s="136"/>
      <c r="I17" s="80"/>
      <c r="J17" s="80"/>
      <c r="K17" s="80">
        <f>SUM(L17:M17)</f>
        <v>0</v>
      </c>
      <c r="L17" s="80"/>
      <c r="M17" s="80"/>
      <c r="N17" s="135"/>
      <c r="O17" s="80"/>
      <c r="P17" s="136">
        <v>1341500</v>
      </c>
      <c r="Q17" s="136"/>
      <c r="R17" s="136"/>
      <c r="S17" s="109">
        <f>C17</f>
        <v>1341500</v>
      </c>
      <c r="T17" s="109">
        <f t="shared" si="1"/>
        <v>0</v>
      </c>
    </row>
    <row r="18" spans="1:20" s="44" customFormat="1" ht="46.5">
      <c r="A18" s="139">
        <v>1020</v>
      </c>
      <c r="B18" s="140" t="s">
        <v>48</v>
      </c>
      <c r="C18" s="80">
        <v>80000</v>
      </c>
      <c r="D18" s="80">
        <f>H18+I18+J18+N18+O18+R18+M18+E18</f>
        <v>80000</v>
      </c>
      <c r="E18" s="80">
        <f>SUM(F18:G18)</f>
        <v>0</v>
      </c>
      <c r="F18" s="80"/>
      <c r="G18" s="80"/>
      <c r="H18" s="80"/>
      <c r="I18" s="80"/>
      <c r="J18" s="80"/>
      <c r="K18" s="80"/>
      <c r="L18" s="80"/>
      <c r="M18" s="80"/>
      <c r="N18" s="135">
        <v>80000</v>
      </c>
      <c r="O18" s="80"/>
      <c r="P18" s="136"/>
      <c r="Q18" s="136"/>
      <c r="R18" s="136"/>
      <c r="S18" s="80">
        <f>C18</f>
        <v>80000</v>
      </c>
      <c r="T18" s="109">
        <f t="shared" si="1"/>
        <v>0</v>
      </c>
    </row>
    <row r="19" spans="1:20" s="44" customFormat="1" ht="46.5">
      <c r="A19" s="139">
        <v>1020</v>
      </c>
      <c r="B19" s="140" t="s">
        <v>60</v>
      </c>
      <c r="C19" s="80">
        <v>10000</v>
      </c>
      <c r="D19" s="80">
        <f>H19+I19+J19+N19+O19+R19+M19+E19+Q19</f>
        <v>10000</v>
      </c>
      <c r="E19" s="80"/>
      <c r="F19" s="80"/>
      <c r="G19" s="80"/>
      <c r="H19" s="80"/>
      <c r="I19" s="80"/>
      <c r="J19" s="80"/>
      <c r="K19" s="80"/>
      <c r="L19" s="80"/>
      <c r="M19" s="80"/>
      <c r="N19" s="135"/>
      <c r="O19" s="80"/>
      <c r="P19" s="136"/>
      <c r="Q19" s="136">
        <v>10000</v>
      </c>
      <c r="R19" s="136"/>
      <c r="S19" s="80">
        <f>C19</f>
        <v>10000</v>
      </c>
      <c r="T19" s="80">
        <f t="shared" si="1"/>
        <v>0</v>
      </c>
    </row>
    <row r="20" spans="1:20" s="44" customFormat="1" ht="50.25" customHeight="1">
      <c r="A20" s="139">
        <v>1020</v>
      </c>
      <c r="B20" s="140" t="s">
        <v>70</v>
      </c>
      <c r="C20" s="80">
        <v>4000</v>
      </c>
      <c r="D20" s="80">
        <f>H20+I20+J20+N20+O20+R20+M20+E20</f>
        <v>4000</v>
      </c>
      <c r="E20" s="80"/>
      <c r="F20" s="80"/>
      <c r="G20" s="80"/>
      <c r="H20" s="136"/>
      <c r="I20" s="80"/>
      <c r="J20" s="80"/>
      <c r="K20" s="80"/>
      <c r="L20" s="80"/>
      <c r="M20" s="80"/>
      <c r="N20" s="135">
        <v>4000</v>
      </c>
      <c r="O20" s="80"/>
      <c r="P20" s="80"/>
      <c r="Q20" s="80"/>
      <c r="R20" s="80"/>
      <c r="S20" s="80">
        <f>C20</f>
        <v>4000</v>
      </c>
      <c r="T20" s="80">
        <f t="shared" si="1"/>
        <v>0</v>
      </c>
    </row>
    <row r="21" spans="1:20" s="44" customFormat="1" ht="24.75" customHeight="1">
      <c r="A21" s="139">
        <v>1150</v>
      </c>
      <c r="B21" s="140" t="s">
        <v>42</v>
      </c>
      <c r="C21" s="80">
        <v>119900</v>
      </c>
      <c r="D21" s="80">
        <f>H21+I21+J21+N21+O21+R21+M21+E21</f>
        <v>119900</v>
      </c>
      <c r="E21" s="80"/>
      <c r="F21" s="80"/>
      <c r="G21" s="80"/>
      <c r="H21" s="136">
        <v>119900</v>
      </c>
      <c r="I21" s="80"/>
      <c r="J21" s="80"/>
      <c r="K21" s="80"/>
      <c r="L21" s="80"/>
      <c r="M21" s="80"/>
      <c r="N21" s="135"/>
      <c r="O21" s="80"/>
      <c r="P21" s="80"/>
      <c r="Q21" s="80"/>
      <c r="R21" s="80"/>
      <c r="S21" s="80">
        <f>C21</f>
        <v>119900</v>
      </c>
      <c r="T21" s="80">
        <f t="shared" si="1"/>
        <v>0</v>
      </c>
    </row>
    <row r="22" spans="1:20" s="88" customFormat="1" ht="24" customHeight="1">
      <c r="A22" s="55">
        <v>20000</v>
      </c>
      <c r="B22" s="79" t="s">
        <v>2</v>
      </c>
      <c r="C22" s="33">
        <f>C23+C27+C32</f>
        <v>608867.86</v>
      </c>
      <c r="D22" s="33">
        <f aca="true" t="shared" si="2" ref="D22:T22">D23+D27+D32</f>
        <v>226767.86</v>
      </c>
      <c r="E22" s="33">
        <f t="shared" si="2"/>
        <v>0</v>
      </c>
      <c r="F22" s="33">
        <f t="shared" si="2"/>
        <v>0</v>
      </c>
      <c r="G22" s="33">
        <f t="shared" si="2"/>
        <v>0</v>
      </c>
      <c r="H22" s="33">
        <f t="shared" si="2"/>
        <v>0</v>
      </c>
      <c r="I22" s="33">
        <f t="shared" si="2"/>
        <v>0</v>
      </c>
      <c r="J22" s="33">
        <f t="shared" si="2"/>
        <v>0</v>
      </c>
      <c r="K22" s="33">
        <f t="shared" si="2"/>
        <v>0</v>
      </c>
      <c r="L22" s="33">
        <f t="shared" si="2"/>
        <v>0</v>
      </c>
      <c r="M22" s="33">
        <f t="shared" si="2"/>
        <v>0</v>
      </c>
      <c r="N22" s="33">
        <f t="shared" si="2"/>
        <v>77000</v>
      </c>
      <c r="O22" s="33">
        <f t="shared" si="2"/>
        <v>149767.86</v>
      </c>
      <c r="P22" s="33">
        <f t="shared" si="2"/>
        <v>300000</v>
      </c>
      <c r="Q22" s="33">
        <f t="shared" si="2"/>
        <v>0</v>
      </c>
      <c r="R22" s="33">
        <f t="shared" si="2"/>
        <v>0</v>
      </c>
      <c r="S22" s="33">
        <f t="shared" si="2"/>
        <v>608867.86</v>
      </c>
      <c r="T22" s="33">
        <f t="shared" si="2"/>
        <v>382100</v>
      </c>
    </row>
    <row r="23" spans="1:20" s="49" customFormat="1" ht="18.75" customHeight="1">
      <c r="A23" s="24">
        <v>2010</v>
      </c>
      <c r="B23" s="26" t="s">
        <v>9</v>
      </c>
      <c r="C23" s="33">
        <f aca="true" t="shared" si="3" ref="C23:P23">SUM(C24:C26)</f>
        <v>393660.16000000003</v>
      </c>
      <c r="D23" s="33">
        <f t="shared" si="3"/>
        <v>11560.160000000003</v>
      </c>
      <c r="E23" s="93">
        <f t="shared" si="3"/>
        <v>0</v>
      </c>
      <c r="F23" s="33">
        <f t="shared" si="3"/>
        <v>0</v>
      </c>
      <c r="G23" s="93">
        <f t="shared" si="3"/>
        <v>0</v>
      </c>
      <c r="H23" s="93">
        <f t="shared" si="3"/>
        <v>-38439.84</v>
      </c>
      <c r="I23" s="93">
        <f t="shared" si="3"/>
        <v>0</v>
      </c>
      <c r="J23" s="93">
        <f t="shared" si="3"/>
        <v>0</v>
      </c>
      <c r="K23" s="93">
        <f t="shared" si="3"/>
        <v>0</v>
      </c>
      <c r="L23" s="93">
        <f t="shared" si="3"/>
        <v>0</v>
      </c>
      <c r="M23" s="93">
        <f t="shared" si="3"/>
        <v>0</v>
      </c>
      <c r="N23" s="98">
        <f t="shared" si="3"/>
        <v>50000</v>
      </c>
      <c r="O23" s="33">
        <f t="shared" si="3"/>
        <v>0</v>
      </c>
      <c r="P23" s="108">
        <f t="shared" si="3"/>
        <v>300000</v>
      </c>
      <c r="Q23" s="108"/>
      <c r="R23" s="108">
        <f>SUM(R24:R26)</f>
        <v>0</v>
      </c>
      <c r="S23" s="108">
        <f>SUM(S24:S26)</f>
        <v>393660.16000000003</v>
      </c>
      <c r="T23" s="108">
        <f>SUM(T24:T26)</f>
        <v>382100</v>
      </c>
    </row>
    <row r="24" spans="1:20" s="154" customFormat="1" ht="137.25" customHeight="1">
      <c r="A24" s="71">
        <v>2010</v>
      </c>
      <c r="B24" s="142" t="s">
        <v>82</v>
      </c>
      <c r="C24" s="101">
        <v>50000</v>
      </c>
      <c r="D24" s="80">
        <f>H24+I24+J24+N24+O24+R24+M24+E24</f>
        <v>50000</v>
      </c>
      <c r="E24" s="136">
        <f>SUM(F24:G24)</f>
        <v>0</v>
      </c>
      <c r="F24" s="80"/>
      <c r="G24" s="80"/>
      <c r="H24" s="109"/>
      <c r="I24" s="80"/>
      <c r="J24" s="80"/>
      <c r="K24" s="109">
        <f>SUM(L24:M24)</f>
        <v>0</v>
      </c>
      <c r="L24" s="109"/>
      <c r="M24" s="80"/>
      <c r="N24" s="135">
        <v>50000</v>
      </c>
      <c r="O24" s="80"/>
      <c r="P24" s="80"/>
      <c r="Q24" s="80"/>
      <c r="R24" s="80"/>
      <c r="S24" s="80">
        <f>C24</f>
        <v>50000</v>
      </c>
      <c r="T24" s="109">
        <f>C24-D24</f>
        <v>0</v>
      </c>
    </row>
    <row r="25" spans="1:20" s="155" customFormat="1" ht="120" customHeight="1">
      <c r="A25" s="71">
        <v>2010</v>
      </c>
      <c r="B25" s="140" t="s">
        <v>81</v>
      </c>
      <c r="C25" s="101">
        <v>382100</v>
      </c>
      <c r="D25" s="80">
        <f>H25+I25+J25+N25+O25+R25+M25+E25</f>
        <v>0</v>
      </c>
      <c r="E25" s="80">
        <f>SUM(F25:G25)</f>
        <v>0</v>
      </c>
      <c r="F25" s="80"/>
      <c r="G25" s="109"/>
      <c r="H25" s="109"/>
      <c r="I25" s="80"/>
      <c r="J25" s="80"/>
      <c r="K25" s="80"/>
      <c r="L25" s="80"/>
      <c r="M25" s="80"/>
      <c r="N25" s="135"/>
      <c r="O25" s="80"/>
      <c r="P25" s="136">
        <v>300000</v>
      </c>
      <c r="Q25" s="136"/>
      <c r="R25" s="136"/>
      <c r="S25" s="80">
        <f>C25</f>
        <v>382100</v>
      </c>
      <c r="T25" s="80">
        <f>C25-D25</f>
        <v>382100</v>
      </c>
    </row>
    <row r="26" spans="1:20" s="131" customFormat="1" ht="45" customHeight="1">
      <c r="A26" s="137">
        <v>2010</v>
      </c>
      <c r="B26" s="142" t="s">
        <v>66</v>
      </c>
      <c r="C26" s="101">
        <v>-38439.84</v>
      </c>
      <c r="D26" s="80">
        <f>H26+I26+J26+N26+O26+R26+M26+E26</f>
        <v>-38439.84</v>
      </c>
      <c r="E26" s="80">
        <f>SUM(F26:G26)</f>
        <v>0</v>
      </c>
      <c r="F26" s="80"/>
      <c r="G26" s="80"/>
      <c r="H26" s="80">
        <v>-38439.84</v>
      </c>
      <c r="I26" s="80"/>
      <c r="J26" s="80"/>
      <c r="K26" s="80"/>
      <c r="L26" s="80"/>
      <c r="M26" s="80"/>
      <c r="N26" s="135"/>
      <c r="O26" s="136"/>
      <c r="P26" s="80"/>
      <c r="Q26" s="80"/>
      <c r="R26" s="80"/>
      <c r="S26" s="80">
        <f>C26</f>
        <v>-38439.84</v>
      </c>
      <c r="T26" s="80">
        <f>C26-H26-I26-J26-N26-O26-R26-M26-P26-E26</f>
        <v>0</v>
      </c>
    </row>
    <row r="27" spans="1:20" s="50" customFormat="1" ht="19.5" customHeight="1">
      <c r="A27" s="24">
        <v>2111</v>
      </c>
      <c r="B27" s="5" t="s">
        <v>10</v>
      </c>
      <c r="C27" s="37">
        <f>SUM(C28:C31)</f>
        <v>176767.86</v>
      </c>
      <c r="D27" s="37">
        <f aca="true" t="shared" si="4" ref="D27:T27">SUM(D28:D31)</f>
        <v>176767.86</v>
      </c>
      <c r="E27" s="37">
        <f t="shared" si="4"/>
        <v>0</v>
      </c>
      <c r="F27" s="37">
        <f t="shared" si="4"/>
        <v>0</v>
      </c>
      <c r="G27" s="37">
        <f t="shared" si="4"/>
        <v>0</v>
      </c>
      <c r="H27" s="37">
        <f t="shared" si="4"/>
        <v>0</v>
      </c>
      <c r="I27" s="37">
        <f t="shared" si="4"/>
        <v>0</v>
      </c>
      <c r="J27" s="37">
        <f t="shared" si="4"/>
        <v>0</v>
      </c>
      <c r="K27" s="37">
        <f t="shared" si="4"/>
        <v>0</v>
      </c>
      <c r="L27" s="37">
        <f t="shared" si="4"/>
        <v>0</v>
      </c>
      <c r="M27" s="37">
        <f t="shared" si="4"/>
        <v>0</v>
      </c>
      <c r="N27" s="37">
        <f t="shared" si="4"/>
        <v>27000</v>
      </c>
      <c r="O27" s="37">
        <f t="shared" si="4"/>
        <v>149767.86</v>
      </c>
      <c r="P27" s="37">
        <f t="shared" si="4"/>
        <v>0</v>
      </c>
      <c r="Q27" s="37">
        <f t="shared" si="4"/>
        <v>0</v>
      </c>
      <c r="R27" s="37">
        <f t="shared" si="4"/>
        <v>0</v>
      </c>
      <c r="S27" s="37">
        <f t="shared" si="4"/>
        <v>176767.86</v>
      </c>
      <c r="T27" s="37">
        <f t="shared" si="4"/>
        <v>0</v>
      </c>
    </row>
    <row r="28" spans="1:20" s="7" customFormat="1" ht="119.25" customHeight="1">
      <c r="A28" s="4">
        <v>2111</v>
      </c>
      <c r="B28" s="142" t="s">
        <v>67</v>
      </c>
      <c r="C28" s="101">
        <v>7000</v>
      </c>
      <c r="D28" s="80">
        <f>H28+I28+J28+N28+O28+R28+M28+E28</f>
        <v>7000</v>
      </c>
      <c r="E28" s="80">
        <f>SUM(F28:G28)</f>
        <v>0</v>
      </c>
      <c r="F28" s="80"/>
      <c r="G28" s="80"/>
      <c r="H28" s="143"/>
      <c r="I28" s="101"/>
      <c r="J28" s="101"/>
      <c r="K28" s="80"/>
      <c r="L28" s="101"/>
      <c r="M28" s="101"/>
      <c r="N28" s="144">
        <v>7000</v>
      </c>
      <c r="O28" s="101"/>
      <c r="P28" s="101"/>
      <c r="Q28" s="101"/>
      <c r="R28" s="145"/>
      <c r="S28" s="80">
        <f>C28</f>
        <v>7000</v>
      </c>
      <c r="T28" s="80">
        <f>C28-D28</f>
        <v>0</v>
      </c>
    </row>
    <row r="29" spans="1:20" s="7" customFormat="1" ht="80.25" customHeight="1">
      <c r="A29" s="4">
        <v>2111</v>
      </c>
      <c r="B29" s="140" t="s">
        <v>49</v>
      </c>
      <c r="C29" s="101">
        <v>20000</v>
      </c>
      <c r="D29" s="80">
        <f>H29+I29+J29+N29+O29+R29+M29+E29</f>
        <v>20000</v>
      </c>
      <c r="E29" s="80">
        <f>SUM(F29:G29)</f>
        <v>0</v>
      </c>
      <c r="F29" s="80"/>
      <c r="G29" s="80"/>
      <c r="H29" s="143"/>
      <c r="I29" s="101"/>
      <c r="J29" s="101"/>
      <c r="K29" s="80"/>
      <c r="L29" s="101"/>
      <c r="M29" s="101"/>
      <c r="N29" s="144">
        <v>20000</v>
      </c>
      <c r="O29" s="101"/>
      <c r="P29" s="101"/>
      <c r="Q29" s="101"/>
      <c r="R29" s="145"/>
      <c r="S29" s="80">
        <f>C29</f>
        <v>20000</v>
      </c>
      <c r="T29" s="80">
        <f>C29-D29</f>
        <v>0</v>
      </c>
    </row>
    <row r="30" spans="1:20" s="7" customFormat="1" ht="120.75" customHeight="1">
      <c r="A30" s="4">
        <v>2111</v>
      </c>
      <c r="B30" s="140" t="s">
        <v>50</v>
      </c>
      <c r="C30" s="101">
        <v>63767.86</v>
      </c>
      <c r="D30" s="80">
        <f>H30+I30+J30+N30+O30+R30+M30+E30</f>
        <v>63767.86</v>
      </c>
      <c r="E30" s="80">
        <f>SUM(F30:G30)</f>
        <v>0</v>
      </c>
      <c r="F30" s="80"/>
      <c r="G30" s="80"/>
      <c r="H30" s="143"/>
      <c r="I30" s="101"/>
      <c r="J30" s="101"/>
      <c r="K30" s="80"/>
      <c r="L30" s="101"/>
      <c r="M30" s="101"/>
      <c r="N30" s="144"/>
      <c r="O30" s="101">
        <v>63767.86</v>
      </c>
      <c r="P30" s="101"/>
      <c r="Q30" s="101"/>
      <c r="R30" s="145"/>
      <c r="S30" s="80">
        <f>C30</f>
        <v>63767.86</v>
      </c>
      <c r="T30" s="80">
        <f>C30-D30</f>
        <v>0</v>
      </c>
    </row>
    <row r="31" spans="1:20" s="7" customFormat="1" ht="27.75" customHeight="1">
      <c r="A31" s="4">
        <v>2111</v>
      </c>
      <c r="B31" s="142" t="s">
        <v>51</v>
      </c>
      <c r="C31" s="101">
        <v>86000</v>
      </c>
      <c r="D31" s="80">
        <f>H31+I31+J31+N31+O31+R31+M31+E31</f>
        <v>86000</v>
      </c>
      <c r="E31" s="80"/>
      <c r="F31" s="80"/>
      <c r="G31" s="80"/>
      <c r="H31" s="143"/>
      <c r="I31" s="101"/>
      <c r="J31" s="101"/>
      <c r="K31" s="80"/>
      <c r="L31" s="101"/>
      <c r="M31" s="101"/>
      <c r="N31" s="144"/>
      <c r="O31" s="101">
        <v>86000</v>
      </c>
      <c r="P31" s="101"/>
      <c r="Q31" s="101"/>
      <c r="R31" s="145"/>
      <c r="S31" s="80">
        <f>C31</f>
        <v>86000</v>
      </c>
      <c r="T31" s="80">
        <f>C31-D31</f>
        <v>0</v>
      </c>
    </row>
    <row r="32" spans="1:20" s="102" customFormat="1" ht="27.75" customHeight="1">
      <c r="A32" s="160">
        <v>2144</v>
      </c>
      <c r="B32" s="79" t="s">
        <v>68</v>
      </c>
      <c r="C32" s="83">
        <f>D32</f>
        <v>38439.84</v>
      </c>
      <c r="D32" s="53">
        <f>H32+I32+J32+N32+O32+R32+M32+E32</f>
        <v>38439.84</v>
      </c>
      <c r="E32" s="53">
        <f>SUM(F32:G32)</f>
        <v>0</v>
      </c>
      <c r="F32" s="53"/>
      <c r="G32" s="53"/>
      <c r="H32" s="83">
        <v>38439.84</v>
      </c>
      <c r="I32" s="83"/>
      <c r="J32" s="83"/>
      <c r="K32" s="53"/>
      <c r="L32" s="83"/>
      <c r="M32" s="83"/>
      <c r="N32" s="161"/>
      <c r="O32" s="83"/>
      <c r="P32" s="83"/>
      <c r="Q32" s="83"/>
      <c r="R32" s="162"/>
      <c r="S32" s="53">
        <f>C32</f>
        <v>38439.84</v>
      </c>
      <c r="T32" s="53">
        <f>C32-D32</f>
        <v>0</v>
      </c>
    </row>
    <row r="33" spans="1:20" s="89" customFormat="1" ht="31.5" customHeight="1">
      <c r="A33" s="151">
        <v>30000</v>
      </c>
      <c r="B33" s="152" t="s">
        <v>14</v>
      </c>
      <c r="C33" s="153">
        <f>SUM(C34:C43)</f>
        <v>1673220</v>
      </c>
      <c r="D33" s="153">
        <f aca="true" t="shared" si="5" ref="D33:T33">SUM(D34:D43)</f>
        <v>1673220</v>
      </c>
      <c r="E33" s="153">
        <f t="shared" si="5"/>
        <v>0</v>
      </c>
      <c r="F33" s="153">
        <f t="shared" si="5"/>
        <v>0</v>
      </c>
      <c r="G33" s="153">
        <f t="shared" si="5"/>
        <v>0</v>
      </c>
      <c r="H33" s="153">
        <f t="shared" si="5"/>
        <v>0</v>
      </c>
      <c r="I33" s="153">
        <f t="shared" si="5"/>
        <v>0</v>
      </c>
      <c r="J33" s="153">
        <f t="shared" si="5"/>
        <v>0</v>
      </c>
      <c r="K33" s="153">
        <f t="shared" si="5"/>
        <v>0</v>
      </c>
      <c r="L33" s="153">
        <f t="shared" si="5"/>
        <v>0</v>
      </c>
      <c r="M33" s="153">
        <f t="shared" si="5"/>
        <v>0</v>
      </c>
      <c r="N33" s="153">
        <f t="shared" si="5"/>
        <v>23050</v>
      </c>
      <c r="O33" s="153">
        <f t="shared" si="5"/>
        <v>0</v>
      </c>
      <c r="P33" s="153">
        <f t="shared" si="5"/>
        <v>0</v>
      </c>
      <c r="Q33" s="153">
        <f t="shared" si="5"/>
        <v>2700</v>
      </c>
      <c r="R33" s="153">
        <f t="shared" si="5"/>
        <v>1647470</v>
      </c>
      <c r="S33" s="153">
        <f t="shared" si="5"/>
        <v>1673220</v>
      </c>
      <c r="T33" s="153">
        <f t="shared" si="5"/>
        <v>0</v>
      </c>
    </row>
    <row r="34" spans="1:20" s="45" customFormat="1" ht="73.5" customHeight="1">
      <c r="A34" s="81">
        <v>3104</v>
      </c>
      <c r="B34" s="70" t="s">
        <v>71</v>
      </c>
      <c r="C34" s="38">
        <f>17050+6000</f>
        <v>23050</v>
      </c>
      <c r="D34" s="65">
        <f aca="true" t="shared" si="6" ref="D34:D43">H34+I34+J34+N34+O34+R34+E34+K34+P34+Q34</f>
        <v>23050</v>
      </c>
      <c r="E34" s="36">
        <f>SUM(F34:G34)</f>
        <v>0</v>
      </c>
      <c r="F34" s="38"/>
      <c r="G34" s="38"/>
      <c r="H34" s="38"/>
      <c r="I34" s="38"/>
      <c r="J34" s="38"/>
      <c r="K34" s="65"/>
      <c r="L34" s="38"/>
      <c r="M34" s="38"/>
      <c r="N34" s="100">
        <f>17050+6000</f>
        <v>23050</v>
      </c>
      <c r="O34" s="38"/>
      <c r="P34" s="38"/>
      <c r="Q34" s="38"/>
      <c r="R34" s="38"/>
      <c r="S34" s="80">
        <f aca="true" t="shared" si="7" ref="S34:S52">C34</f>
        <v>23050</v>
      </c>
      <c r="T34" s="80">
        <f aca="true" t="shared" si="8" ref="T34:T43">C34-D34</f>
        <v>0</v>
      </c>
    </row>
    <row r="35" spans="1:20" s="45" customFormat="1" ht="61.5" customHeight="1">
      <c r="A35" s="81">
        <v>3242</v>
      </c>
      <c r="B35" s="70" t="s">
        <v>56</v>
      </c>
      <c r="C35" s="38">
        <v>10000</v>
      </c>
      <c r="D35" s="65">
        <f t="shared" si="6"/>
        <v>10000</v>
      </c>
      <c r="E35" s="36"/>
      <c r="F35" s="38"/>
      <c r="G35" s="38"/>
      <c r="H35" s="38"/>
      <c r="I35" s="38"/>
      <c r="J35" s="38"/>
      <c r="K35" s="65"/>
      <c r="L35" s="38"/>
      <c r="M35" s="38"/>
      <c r="N35" s="100"/>
      <c r="O35" s="38"/>
      <c r="P35" s="38"/>
      <c r="Q35" s="38">
        <v>10000</v>
      </c>
      <c r="R35" s="38"/>
      <c r="S35" s="80">
        <f t="shared" si="7"/>
        <v>10000</v>
      </c>
      <c r="T35" s="80">
        <f t="shared" si="8"/>
        <v>0</v>
      </c>
    </row>
    <row r="36" spans="1:20" s="45" customFormat="1" ht="60" customHeight="1">
      <c r="A36" s="81">
        <v>3081</v>
      </c>
      <c r="B36" s="192" t="s">
        <v>57</v>
      </c>
      <c r="C36" s="38">
        <v>-305100</v>
      </c>
      <c r="D36" s="65">
        <f t="shared" si="6"/>
        <v>-305100</v>
      </c>
      <c r="E36" s="36"/>
      <c r="F36" s="38"/>
      <c r="G36" s="38"/>
      <c r="H36" s="38"/>
      <c r="I36" s="38"/>
      <c r="J36" s="38"/>
      <c r="K36" s="65"/>
      <c r="L36" s="38"/>
      <c r="M36" s="38"/>
      <c r="N36" s="100"/>
      <c r="O36" s="38"/>
      <c r="P36" s="38"/>
      <c r="Q36" s="38"/>
      <c r="R36" s="38">
        <v>-305100</v>
      </c>
      <c r="S36" s="80">
        <f t="shared" si="7"/>
        <v>-305100</v>
      </c>
      <c r="T36" s="80">
        <f t="shared" si="8"/>
        <v>0</v>
      </c>
    </row>
    <row r="37" spans="1:20" s="45" customFormat="1" ht="87" customHeight="1">
      <c r="A37" s="81">
        <v>3082</v>
      </c>
      <c r="B37" s="192" t="s">
        <v>58</v>
      </c>
      <c r="C37" s="38">
        <v>305000</v>
      </c>
      <c r="D37" s="65">
        <f t="shared" si="6"/>
        <v>305000</v>
      </c>
      <c r="E37" s="36"/>
      <c r="F37" s="38"/>
      <c r="G37" s="38"/>
      <c r="H37" s="38"/>
      <c r="I37" s="38"/>
      <c r="J37" s="38"/>
      <c r="K37" s="65"/>
      <c r="L37" s="38"/>
      <c r="M37" s="38"/>
      <c r="N37" s="100"/>
      <c r="O37" s="38"/>
      <c r="P37" s="38"/>
      <c r="Q37" s="38"/>
      <c r="R37" s="38">
        <v>305000</v>
      </c>
      <c r="S37" s="80">
        <f t="shared" si="7"/>
        <v>305000</v>
      </c>
      <c r="T37" s="80">
        <f t="shared" si="8"/>
        <v>0</v>
      </c>
    </row>
    <row r="38" spans="1:20" s="45" customFormat="1" ht="101.25" customHeight="1">
      <c r="A38" s="4">
        <v>3084</v>
      </c>
      <c r="B38" s="192" t="s">
        <v>59</v>
      </c>
      <c r="C38" s="38">
        <v>100</v>
      </c>
      <c r="D38" s="65">
        <f t="shared" si="6"/>
        <v>100</v>
      </c>
      <c r="E38" s="36"/>
      <c r="F38" s="38"/>
      <c r="G38" s="38"/>
      <c r="H38" s="38"/>
      <c r="I38" s="38"/>
      <c r="J38" s="38"/>
      <c r="K38" s="65"/>
      <c r="L38" s="38"/>
      <c r="M38" s="38"/>
      <c r="N38" s="100"/>
      <c r="O38" s="38"/>
      <c r="P38" s="38"/>
      <c r="Q38" s="38"/>
      <c r="R38" s="164">
        <v>100</v>
      </c>
      <c r="S38" s="80">
        <f t="shared" si="7"/>
        <v>100</v>
      </c>
      <c r="T38" s="80">
        <f t="shared" si="8"/>
        <v>0</v>
      </c>
    </row>
    <row r="39" spans="1:20" s="45" customFormat="1" ht="155.25" customHeight="1">
      <c r="A39" s="4">
        <v>3022</v>
      </c>
      <c r="B39" s="163" t="s">
        <v>78</v>
      </c>
      <c r="C39" s="38">
        <f>309700+72290</f>
        <v>381990</v>
      </c>
      <c r="D39" s="65">
        <f t="shared" si="6"/>
        <v>381990</v>
      </c>
      <c r="E39" s="36"/>
      <c r="F39" s="38"/>
      <c r="G39" s="38"/>
      <c r="H39" s="38"/>
      <c r="I39" s="38"/>
      <c r="J39" s="38"/>
      <c r="K39" s="65"/>
      <c r="L39" s="38"/>
      <c r="M39" s="38"/>
      <c r="N39" s="100"/>
      <c r="O39" s="38"/>
      <c r="P39" s="38"/>
      <c r="Q39" s="38"/>
      <c r="R39" s="164">
        <f>309700+72290</f>
        <v>381990</v>
      </c>
      <c r="S39" s="80">
        <f t="shared" si="7"/>
        <v>381990</v>
      </c>
      <c r="T39" s="80">
        <f t="shared" si="8"/>
        <v>0</v>
      </c>
    </row>
    <row r="40" spans="1:20" s="45" customFormat="1" ht="81.75" customHeight="1">
      <c r="A40" s="165" t="s">
        <v>76</v>
      </c>
      <c r="B40" s="163" t="s">
        <v>77</v>
      </c>
      <c r="C40" s="38">
        <v>-9367900</v>
      </c>
      <c r="D40" s="65">
        <f t="shared" si="6"/>
        <v>-9367900</v>
      </c>
      <c r="E40" s="36"/>
      <c r="F40" s="38"/>
      <c r="G40" s="38"/>
      <c r="H40" s="38"/>
      <c r="I40" s="38"/>
      <c r="J40" s="38"/>
      <c r="K40" s="65"/>
      <c r="L40" s="38"/>
      <c r="M40" s="38"/>
      <c r="N40" s="100"/>
      <c r="O40" s="38"/>
      <c r="P40" s="38"/>
      <c r="Q40" s="38"/>
      <c r="R40" s="164">
        <v>-9367900</v>
      </c>
      <c r="S40" s="80">
        <f t="shared" si="7"/>
        <v>-9367900</v>
      </c>
      <c r="T40" s="80">
        <f t="shared" si="8"/>
        <v>0</v>
      </c>
    </row>
    <row r="41" spans="1:20" s="45" customFormat="1" ht="182.25" customHeight="1">
      <c r="A41" s="4">
        <v>3011</v>
      </c>
      <c r="B41" s="163" t="s">
        <v>75</v>
      </c>
      <c r="C41" s="38">
        <v>10798380</v>
      </c>
      <c r="D41" s="65">
        <f t="shared" si="6"/>
        <v>10798380</v>
      </c>
      <c r="E41" s="36"/>
      <c r="F41" s="38"/>
      <c r="G41" s="38"/>
      <c r="H41" s="38"/>
      <c r="I41" s="38"/>
      <c r="J41" s="38"/>
      <c r="K41" s="65"/>
      <c r="L41" s="38"/>
      <c r="M41" s="38"/>
      <c r="N41" s="100"/>
      <c r="O41" s="38"/>
      <c r="P41" s="38"/>
      <c r="Q41" s="38"/>
      <c r="R41" s="164">
        <v>10798380</v>
      </c>
      <c r="S41" s="80">
        <f t="shared" si="7"/>
        <v>10798380</v>
      </c>
      <c r="T41" s="80">
        <f t="shared" si="8"/>
        <v>0</v>
      </c>
    </row>
    <row r="42" spans="1:20" s="45" customFormat="1" ht="89.25" customHeight="1">
      <c r="A42" s="4">
        <v>3090</v>
      </c>
      <c r="B42" s="163" t="s">
        <v>73</v>
      </c>
      <c r="C42" s="38">
        <v>-7300</v>
      </c>
      <c r="D42" s="65">
        <f t="shared" si="6"/>
        <v>-7300</v>
      </c>
      <c r="E42" s="36"/>
      <c r="F42" s="38"/>
      <c r="G42" s="38"/>
      <c r="H42" s="38"/>
      <c r="I42" s="38"/>
      <c r="J42" s="38"/>
      <c r="K42" s="65"/>
      <c r="L42" s="38"/>
      <c r="M42" s="38"/>
      <c r="N42" s="100"/>
      <c r="O42" s="38"/>
      <c r="P42" s="38"/>
      <c r="Q42" s="38">
        <v>-7300</v>
      </c>
      <c r="R42" s="164"/>
      <c r="S42" s="80">
        <f t="shared" si="7"/>
        <v>-7300</v>
      </c>
      <c r="T42" s="80">
        <f t="shared" si="8"/>
        <v>0</v>
      </c>
    </row>
    <row r="43" spans="1:20" s="45" customFormat="1" ht="192.75" customHeight="1">
      <c r="A43" s="4">
        <v>3230</v>
      </c>
      <c r="B43" s="163" t="s">
        <v>72</v>
      </c>
      <c r="C43" s="38">
        <v>-165000</v>
      </c>
      <c r="D43" s="65">
        <f t="shared" si="6"/>
        <v>-165000</v>
      </c>
      <c r="E43" s="36"/>
      <c r="F43" s="38"/>
      <c r="G43" s="38"/>
      <c r="H43" s="38"/>
      <c r="I43" s="38"/>
      <c r="J43" s="38"/>
      <c r="K43" s="65"/>
      <c r="L43" s="38"/>
      <c r="M43" s="38"/>
      <c r="N43" s="100"/>
      <c r="O43" s="38"/>
      <c r="P43" s="38"/>
      <c r="Q43" s="38"/>
      <c r="R43" s="164">
        <v>-165000</v>
      </c>
      <c r="S43" s="80">
        <f t="shared" si="7"/>
        <v>-165000</v>
      </c>
      <c r="T43" s="80">
        <f t="shared" si="8"/>
        <v>0</v>
      </c>
    </row>
    <row r="44" spans="1:20" s="91" customFormat="1" ht="30.75" customHeight="1" hidden="1">
      <c r="A44" s="55">
        <v>40000</v>
      </c>
      <c r="B44" s="90" t="s">
        <v>12</v>
      </c>
      <c r="C44" s="53">
        <f aca="true" t="shared" si="9" ref="C44:T44">SUM(C45:C46)</f>
        <v>0</v>
      </c>
      <c r="D44" s="53">
        <f t="shared" si="9"/>
        <v>0</v>
      </c>
      <c r="E44" s="53">
        <f t="shared" si="9"/>
        <v>0</v>
      </c>
      <c r="F44" s="107">
        <f t="shared" si="9"/>
        <v>0</v>
      </c>
      <c r="G44" s="53">
        <f t="shared" si="9"/>
        <v>0</v>
      </c>
      <c r="H44" s="53">
        <f t="shared" si="9"/>
        <v>0</v>
      </c>
      <c r="I44" s="53">
        <f t="shared" si="9"/>
        <v>0</v>
      </c>
      <c r="J44" s="53">
        <f t="shared" si="9"/>
        <v>0</v>
      </c>
      <c r="K44" s="53">
        <f t="shared" si="9"/>
        <v>0</v>
      </c>
      <c r="L44" s="53">
        <f t="shared" si="9"/>
        <v>0</v>
      </c>
      <c r="M44" s="53">
        <f t="shared" si="9"/>
        <v>0</v>
      </c>
      <c r="N44" s="53">
        <f t="shared" si="9"/>
        <v>0</v>
      </c>
      <c r="O44" s="53">
        <f t="shared" si="9"/>
        <v>0</v>
      </c>
      <c r="P44" s="53">
        <f t="shared" si="9"/>
        <v>0</v>
      </c>
      <c r="Q44" s="53">
        <f t="shared" si="9"/>
        <v>0</v>
      </c>
      <c r="R44" s="53">
        <f t="shared" si="9"/>
        <v>0</v>
      </c>
      <c r="S44" s="80">
        <f t="shared" si="7"/>
        <v>0</v>
      </c>
      <c r="T44" s="53">
        <f t="shared" si="9"/>
        <v>0</v>
      </c>
    </row>
    <row r="45" spans="1:20" s="89" customFormat="1" ht="47.25" customHeight="1" hidden="1">
      <c r="A45" s="68">
        <v>40000</v>
      </c>
      <c r="B45" s="70" t="s">
        <v>30</v>
      </c>
      <c r="C45" s="80"/>
      <c r="D45" s="65">
        <f>H45+I45+J45+N45+O45+R45+E45+K45+P45+Q45</f>
        <v>0</v>
      </c>
      <c r="E45" s="36">
        <f>SUM(F45:G45)</f>
        <v>0</v>
      </c>
      <c r="F45" s="69"/>
      <c r="G45" s="65"/>
      <c r="H45" s="65"/>
      <c r="I45" s="65"/>
      <c r="J45" s="65"/>
      <c r="K45" s="65">
        <f>SUM(L45:M45)</f>
        <v>0</v>
      </c>
      <c r="L45" s="65"/>
      <c r="M45" s="65"/>
      <c r="N45" s="65"/>
      <c r="O45" s="65"/>
      <c r="P45" s="65"/>
      <c r="Q45" s="65"/>
      <c r="R45" s="65"/>
      <c r="S45" s="80">
        <f t="shared" si="7"/>
        <v>0</v>
      </c>
      <c r="T45" s="80">
        <f>C45-D45</f>
        <v>0</v>
      </c>
    </row>
    <row r="46" spans="1:20" s="89" customFormat="1" ht="32.25" customHeight="1" hidden="1">
      <c r="A46" s="68">
        <v>40000</v>
      </c>
      <c r="B46" s="70" t="s">
        <v>32</v>
      </c>
      <c r="C46" s="80"/>
      <c r="D46" s="65">
        <f>H46+I46+J46+N46+O46+R46+E46+K46+P46+Q46</f>
        <v>0</v>
      </c>
      <c r="E46" s="36">
        <f>SUM(F46:G46)</f>
        <v>0</v>
      </c>
      <c r="F46" s="69"/>
      <c r="G46" s="65"/>
      <c r="H46" s="65"/>
      <c r="I46" s="65"/>
      <c r="J46" s="65"/>
      <c r="K46" s="65">
        <f>SUM(L46:M46)</f>
        <v>0</v>
      </c>
      <c r="L46" s="65"/>
      <c r="M46" s="65"/>
      <c r="N46" s="65"/>
      <c r="O46" s="65"/>
      <c r="P46" s="65"/>
      <c r="Q46" s="65"/>
      <c r="R46" s="65"/>
      <c r="S46" s="80">
        <f t="shared" si="7"/>
        <v>0</v>
      </c>
      <c r="T46" s="80">
        <f>C46-D46</f>
        <v>0</v>
      </c>
    </row>
    <row r="47" spans="1:20" s="105" customFormat="1" ht="36.75" customHeight="1" hidden="1">
      <c r="A47" s="24">
        <v>5000</v>
      </c>
      <c r="B47" s="5" t="s">
        <v>31</v>
      </c>
      <c r="C47" s="37">
        <f aca="true" t="shared" si="10" ref="C47:T47">SUM(C48:C49)</f>
        <v>0</v>
      </c>
      <c r="D47" s="37">
        <f t="shared" si="10"/>
        <v>0</v>
      </c>
      <c r="E47" s="37">
        <f t="shared" si="10"/>
        <v>0</v>
      </c>
      <c r="F47" s="37">
        <f t="shared" si="10"/>
        <v>0</v>
      </c>
      <c r="G47" s="37">
        <f t="shared" si="10"/>
        <v>0</v>
      </c>
      <c r="H47" s="37">
        <f t="shared" si="10"/>
        <v>0</v>
      </c>
      <c r="I47" s="37">
        <f t="shared" si="10"/>
        <v>0</v>
      </c>
      <c r="J47" s="37">
        <f t="shared" si="10"/>
        <v>0</v>
      </c>
      <c r="K47" s="37">
        <f t="shared" si="10"/>
        <v>0</v>
      </c>
      <c r="L47" s="37">
        <f t="shared" si="10"/>
        <v>0</v>
      </c>
      <c r="M47" s="37">
        <f t="shared" si="10"/>
        <v>0</v>
      </c>
      <c r="N47" s="37">
        <f t="shared" si="10"/>
        <v>0</v>
      </c>
      <c r="O47" s="37">
        <f t="shared" si="10"/>
        <v>0</v>
      </c>
      <c r="P47" s="37">
        <f t="shared" si="10"/>
        <v>0</v>
      </c>
      <c r="Q47" s="37">
        <f t="shared" si="10"/>
        <v>0</v>
      </c>
      <c r="R47" s="37">
        <f t="shared" si="10"/>
        <v>0</v>
      </c>
      <c r="S47" s="80">
        <f t="shared" si="7"/>
        <v>0</v>
      </c>
      <c r="T47" s="37">
        <f t="shared" si="10"/>
        <v>0</v>
      </c>
    </row>
    <row r="48" spans="1:20" s="7" customFormat="1" ht="21" customHeight="1" hidden="1">
      <c r="A48" s="4"/>
      <c r="B48" s="84"/>
      <c r="C48" s="101"/>
      <c r="D48" s="65">
        <f>H48+I48+J48+N48+O48+R48+E48+K48+P48+Q48</f>
        <v>0</v>
      </c>
      <c r="E48" s="36">
        <f>SUM(F48:G48)</f>
        <v>0</v>
      </c>
      <c r="F48" s="36"/>
      <c r="G48" s="36"/>
      <c r="H48" s="36"/>
      <c r="I48" s="36"/>
      <c r="J48" s="36"/>
      <c r="K48" s="65">
        <f>SUM(L48:M48)</f>
        <v>0</v>
      </c>
      <c r="L48" s="36"/>
      <c r="M48" s="36"/>
      <c r="N48" s="98"/>
      <c r="O48" s="36"/>
      <c r="P48" s="36"/>
      <c r="Q48" s="36"/>
      <c r="R48" s="36"/>
      <c r="S48" s="80">
        <f t="shared" si="7"/>
        <v>0</v>
      </c>
      <c r="T48" s="80">
        <f aca="true" t="shared" si="11" ref="T48:T56">C48-D48</f>
        <v>0</v>
      </c>
    </row>
    <row r="49" spans="1:20" s="7" customFormat="1" ht="27" customHeight="1" hidden="1">
      <c r="A49" s="4"/>
      <c r="B49" s="84"/>
      <c r="C49" s="101"/>
      <c r="D49" s="65">
        <f>H49+I49+J49+N49+O49+R49+E49+K49+P49+Q49</f>
        <v>0</v>
      </c>
      <c r="E49" s="36">
        <f>SUM(F49:G49)</f>
        <v>0</v>
      </c>
      <c r="F49" s="36"/>
      <c r="G49" s="36"/>
      <c r="H49" s="36"/>
      <c r="I49" s="36"/>
      <c r="J49" s="36"/>
      <c r="K49" s="65"/>
      <c r="L49" s="36"/>
      <c r="M49" s="36"/>
      <c r="N49" s="98"/>
      <c r="O49" s="36"/>
      <c r="P49" s="36"/>
      <c r="Q49" s="36"/>
      <c r="R49" s="36"/>
      <c r="S49" s="80">
        <f t="shared" si="7"/>
        <v>0</v>
      </c>
      <c r="T49" s="80">
        <f t="shared" si="11"/>
        <v>0</v>
      </c>
    </row>
    <row r="50" spans="1:20" s="126" customFormat="1" ht="94.5" customHeight="1">
      <c r="A50" s="4">
        <v>6030</v>
      </c>
      <c r="B50" s="146" t="s">
        <v>55</v>
      </c>
      <c r="C50" s="101">
        <v>6000</v>
      </c>
      <c r="D50" s="65">
        <f>H50+I50+J50+N50+O50+R50+E50+K50+P50+Q50</f>
        <v>6000</v>
      </c>
      <c r="E50" s="36"/>
      <c r="F50" s="36"/>
      <c r="G50" s="36"/>
      <c r="H50" s="36"/>
      <c r="I50" s="36"/>
      <c r="J50" s="36"/>
      <c r="K50" s="65"/>
      <c r="L50" s="36"/>
      <c r="M50" s="36"/>
      <c r="N50" s="98"/>
      <c r="O50" s="36">
        <v>6000</v>
      </c>
      <c r="P50" s="36"/>
      <c r="Q50" s="36"/>
      <c r="R50" s="36"/>
      <c r="S50" s="80">
        <f t="shared" si="7"/>
        <v>6000</v>
      </c>
      <c r="T50" s="80">
        <f t="shared" si="11"/>
        <v>0</v>
      </c>
    </row>
    <row r="51" spans="1:20" s="126" customFormat="1" ht="43.5" customHeight="1" hidden="1">
      <c r="A51" s="127" t="s">
        <v>40</v>
      </c>
      <c r="B51" s="146"/>
      <c r="C51" s="101"/>
      <c r="D51" s="65">
        <f>H51+I51+J51+N51+O51+R51+E51+K51+P51+Q51</f>
        <v>0</v>
      </c>
      <c r="E51" s="36"/>
      <c r="F51" s="36"/>
      <c r="G51" s="36"/>
      <c r="H51" s="36"/>
      <c r="I51" s="36"/>
      <c r="J51" s="36"/>
      <c r="K51" s="65"/>
      <c r="L51" s="36"/>
      <c r="M51" s="36"/>
      <c r="N51" s="98"/>
      <c r="O51" s="36"/>
      <c r="P51" s="36"/>
      <c r="Q51" s="36"/>
      <c r="R51" s="36"/>
      <c r="S51" s="80">
        <f t="shared" si="7"/>
        <v>0</v>
      </c>
      <c r="T51" s="80">
        <f t="shared" si="11"/>
        <v>0</v>
      </c>
    </row>
    <row r="52" spans="1:20" s="7" customFormat="1" ht="136.5" customHeight="1">
      <c r="A52" s="127" t="s">
        <v>41</v>
      </c>
      <c r="B52" s="193" t="s">
        <v>54</v>
      </c>
      <c r="C52" s="67">
        <v>7000</v>
      </c>
      <c r="D52" s="65">
        <f>R52+Q52+P52+O52+N52+K52+H52+E52</f>
        <v>7000</v>
      </c>
      <c r="E52" s="67"/>
      <c r="F52" s="67"/>
      <c r="G52" s="67"/>
      <c r="H52" s="67"/>
      <c r="I52" s="67" t="e">
        <f>SUM(#REF!)</f>
        <v>#REF!</v>
      </c>
      <c r="J52" s="67" t="e">
        <f>SUM(#REF!)</f>
        <v>#REF!</v>
      </c>
      <c r="K52" s="67"/>
      <c r="L52" s="67"/>
      <c r="M52" s="67"/>
      <c r="N52" s="67"/>
      <c r="O52" s="67"/>
      <c r="P52" s="67"/>
      <c r="Q52" s="67">
        <v>7000</v>
      </c>
      <c r="R52" s="67"/>
      <c r="S52" s="80">
        <f t="shared" si="7"/>
        <v>7000</v>
      </c>
      <c r="T52" s="80">
        <f t="shared" si="11"/>
        <v>0</v>
      </c>
    </row>
    <row r="53" spans="1:20" s="89" customFormat="1" ht="51.75" customHeight="1">
      <c r="A53" s="81">
        <v>9270</v>
      </c>
      <c r="B53" s="112" t="s">
        <v>53</v>
      </c>
      <c r="C53" s="67">
        <v>1690000</v>
      </c>
      <c r="D53" s="65">
        <f>H53+I53+J53+N53+O53+R53+E53+K53+P53+Q53</f>
        <v>1690000</v>
      </c>
      <c r="E53" s="36"/>
      <c r="F53" s="65"/>
      <c r="G53" s="65"/>
      <c r="H53" s="65"/>
      <c r="I53" s="65"/>
      <c r="J53" s="65"/>
      <c r="K53" s="65"/>
      <c r="L53" s="65"/>
      <c r="M53" s="65"/>
      <c r="N53" s="97"/>
      <c r="O53" s="65"/>
      <c r="P53" s="65"/>
      <c r="Q53" s="65"/>
      <c r="R53" s="69">
        <v>1690000</v>
      </c>
      <c r="S53" s="68">
        <v>1690000</v>
      </c>
      <c r="T53" s="65">
        <f t="shared" si="11"/>
        <v>0</v>
      </c>
    </row>
    <row r="54" spans="1:20" s="104" customFormat="1" ht="24.75" customHeight="1" hidden="1">
      <c r="A54" s="130"/>
      <c r="B54" s="112" t="s">
        <v>39</v>
      </c>
      <c r="C54" s="67"/>
      <c r="D54" s="65">
        <f>H54+I54+J54+N54+O54+R54+M54+E54</f>
        <v>0</v>
      </c>
      <c r="E54" s="36">
        <f>SUM(F54:G54)</f>
        <v>0</v>
      </c>
      <c r="F54" s="65"/>
      <c r="G54" s="65"/>
      <c r="H54" s="65"/>
      <c r="I54" s="65"/>
      <c r="J54" s="65"/>
      <c r="K54" s="65"/>
      <c r="L54" s="65"/>
      <c r="M54" s="65"/>
      <c r="N54" s="97"/>
      <c r="O54" s="65"/>
      <c r="P54" s="65"/>
      <c r="Q54" s="65"/>
      <c r="R54" s="65"/>
      <c r="S54" s="68"/>
      <c r="T54" s="65">
        <f t="shared" si="11"/>
        <v>0</v>
      </c>
    </row>
    <row r="55" spans="1:20" s="102" customFormat="1" ht="35.25" customHeight="1">
      <c r="A55" s="81">
        <v>9150</v>
      </c>
      <c r="B55" s="112" t="s">
        <v>79</v>
      </c>
      <c r="C55" s="67">
        <v>-44000</v>
      </c>
      <c r="D55" s="36">
        <f>H55+I55+J55+N55+O55+R55+M55+E55</f>
        <v>-44000</v>
      </c>
      <c r="E55" s="36">
        <f>SUM(F55:G55)</f>
        <v>0</v>
      </c>
      <c r="F55" s="65"/>
      <c r="G55" s="65"/>
      <c r="H55" s="65">
        <v>-44000</v>
      </c>
      <c r="I55" s="65"/>
      <c r="J55" s="65"/>
      <c r="K55" s="69"/>
      <c r="L55" s="65"/>
      <c r="M55" s="65"/>
      <c r="N55" s="97"/>
      <c r="O55" s="65"/>
      <c r="P55" s="65"/>
      <c r="Q55" s="65"/>
      <c r="R55" s="65"/>
      <c r="S55" s="80">
        <f>C55</f>
        <v>-44000</v>
      </c>
      <c r="T55" s="65">
        <f t="shared" si="11"/>
        <v>0</v>
      </c>
    </row>
    <row r="56" spans="1:20" s="102" customFormat="1" ht="30.75" customHeight="1">
      <c r="A56" s="81">
        <v>9150</v>
      </c>
      <c r="B56" s="112" t="s">
        <v>80</v>
      </c>
      <c r="C56" s="67">
        <v>44000</v>
      </c>
      <c r="D56" s="36">
        <f>H56+I56+J56+N56+O56+R56+M56+E56</f>
        <v>44000</v>
      </c>
      <c r="E56" s="36"/>
      <c r="F56" s="65"/>
      <c r="G56" s="65"/>
      <c r="H56" s="65">
        <v>44000</v>
      </c>
      <c r="I56" s="65"/>
      <c r="J56" s="65"/>
      <c r="K56" s="69"/>
      <c r="L56" s="65"/>
      <c r="M56" s="65"/>
      <c r="N56" s="97"/>
      <c r="O56" s="65"/>
      <c r="P56" s="65"/>
      <c r="Q56" s="65"/>
      <c r="R56" s="65"/>
      <c r="S56" s="80">
        <f>C56</f>
        <v>44000</v>
      </c>
      <c r="T56" s="65">
        <f t="shared" si="11"/>
        <v>0</v>
      </c>
    </row>
    <row r="57" spans="1:20" s="54" customFormat="1" ht="28.5" customHeight="1">
      <c r="A57" s="55"/>
      <c r="B57" s="58" t="s">
        <v>5</v>
      </c>
      <c r="C57" s="33">
        <f>C13+C15+C22+C44+C33+C47+C50+C52+C53+C54+C55+C56+C51</f>
        <v>5325587.859999999</v>
      </c>
      <c r="D57" s="33">
        <f>D13+D15+D22+D44+D33+D47+D50+D52+D53+D54+D55+D56+D51</f>
        <v>4943487.859999999</v>
      </c>
      <c r="E57" s="33">
        <f>E13+E15+E22+E44+E33+E47+E50+E52+E53+E54+E55+E56+E51</f>
        <v>0</v>
      </c>
      <c r="F57" s="33">
        <f>F13+F15+F22+F44+F33+F47+F50+F52+F53+F54+F55+F56+F51</f>
        <v>0</v>
      </c>
      <c r="G57" s="33">
        <f>G13+G15+G22+G44+G33+G47+G50+G52+G53+G54+G55+G56+G51</f>
        <v>0</v>
      </c>
      <c r="H57" s="33">
        <f>H13+H15+H22+H44+H33+H47+H50+H52+H53+H54+H55+H56+H51</f>
        <v>-35000</v>
      </c>
      <c r="I57" s="33" t="e">
        <f>I13+I15+I22+I44+I33+I47+I50+I52+I53+I54+I55+I56+I51</f>
        <v>#REF!</v>
      </c>
      <c r="J57" s="33" t="e">
        <f>J13+J15+J22+J44+J33+J47+J50+J52+J53+J54+J55+J56+J51</f>
        <v>#REF!</v>
      </c>
      <c r="K57" s="33">
        <f>K13+K15+K22+K44+K33+K47+K50+K52+K53+K54+K55+K56+K51</f>
        <v>0</v>
      </c>
      <c r="L57" s="33">
        <f>L13+L15+L22+L44+L33+L47+L50+L52+L53+L54+L55+L56+L51</f>
        <v>0</v>
      </c>
      <c r="M57" s="33">
        <f>M13+M15+M22+M44+M33+M47+M50+M52+M53+M54+M55+M56+M51</f>
        <v>0</v>
      </c>
      <c r="N57" s="33">
        <f>N13+N15+N22+N44+N33+N47+N50+N52+N53+N54+N55+N56+N51</f>
        <v>184050</v>
      </c>
      <c r="O57" s="33">
        <f>O13+O15+O22+O44+O33+O47+O50+O52+O53+O54+O55+O56+O51</f>
        <v>155767.86</v>
      </c>
      <c r="P57" s="33">
        <f>P13+P15+P22+P44+P33+P47+P50+P52+P53+P54+P55+P56+P51</f>
        <v>1641500</v>
      </c>
      <c r="Q57" s="33">
        <f>Q13+Q15+Q22+Q44+Q33+Q47+Q50+Q52+Q53+Q54+Q55+Q56+Q51</f>
        <v>19700</v>
      </c>
      <c r="R57" s="33">
        <f>R13+R15+R22+R44+R33+R47+R50+R52+R53+R54+R55+R56+R51</f>
        <v>3277470</v>
      </c>
      <c r="S57" s="33">
        <f>S13+S15+S22+S44+S33+S47+S50+S52+S53+S54+S55+S56+S51</f>
        <v>5325587.859999999</v>
      </c>
      <c r="T57" s="33">
        <f>T13+T15+T22+T44+T33+T47+T50+T52+T53+T54+T55+T56+T51</f>
        <v>382100</v>
      </c>
    </row>
    <row r="58" spans="1:20" s="8" customFormat="1" ht="27.75" customHeight="1">
      <c r="A58" s="177" t="s">
        <v>7</v>
      </c>
      <c r="B58" s="178"/>
      <c r="C58" s="178"/>
      <c r="D58" s="178"/>
      <c r="E58" s="178"/>
      <c r="F58" s="178"/>
      <c r="G58" s="178"/>
      <c r="H58" s="178"/>
      <c r="I58" s="178"/>
      <c r="J58" s="178"/>
      <c r="K58" s="178"/>
      <c r="L58" s="178"/>
      <c r="M58" s="178"/>
      <c r="N58" s="178"/>
      <c r="O58" s="178"/>
      <c r="P58" s="178"/>
      <c r="Q58" s="178"/>
      <c r="R58" s="178"/>
      <c r="S58" s="178"/>
      <c r="T58" s="179"/>
    </row>
    <row r="59" spans="1:20" s="46" customFormat="1" ht="24.75" customHeight="1">
      <c r="A59" s="132" t="s">
        <v>38</v>
      </c>
      <c r="B59" s="25" t="s">
        <v>0</v>
      </c>
      <c r="C59" s="33">
        <f>C60+C61</f>
        <v>215000</v>
      </c>
      <c r="D59" s="33">
        <f aca="true" t="shared" si="12" ref="D59:T59">D60+D61</f>
        <v>215000</v>
      </c>
      <c r="E59" s="33">
        <f t="shared" si="12"/>
        <v>0</v>
      </c>
      <c r="F59" s="33">
        <f t="shared" si="12"/>
        <v>0</v>
      </c>
      <c r="G59" s="33">
        <f t="shared" si="12"/>
        <v>0</v>
      </c>
      <c r="H59" s="33">
        <f t="shared" si="12"/>
        <v>35000</v>
      </c>
      <c r="I59" s="33">
        <f t="shared" si="12"/>
        <v>0</v>
      </c>
      <c r="J59" s="33">
        <f t="shared" si="12"/>
        <v>0</v>
      </c>
      <c r="K59" s="33">
        <f t="shared" si="12"/>
        <v>0</v>
      </c>
      <c r="L59" s="33">
        <f t="shared" si="12"/>
        <v>0</v>
      </c>
      <c r="M59" s="33">
        <f t="shared" si="12"/>
        <v>0</v>
      </c>
      <c r="N59" s="33">
        <f t="shared" si="12"/>
        <v>0</v>
      </c>
      <c r="O59" s="33">
        <f t="shared" si="12"/>
        <v>0</v>
      </c>
      <c r="P59" s="33">
        <f t="shared" si="12"/>
        <v>0</v>
      </c>
      <c r="Q59" s="33">
        <f t="shared" si="12"/>
        <v>0</v>
      </c>
      <c r="R59" s="33">
        <f t="shared" si="12"/>
        <v>180000</v>
      </c>
      <c r="S59" s="33">
        <f t="shared" si="12"/>
        <v>215000</v>
      </c>
      <c r="T59" s="33">
        <f t="shared" si="12"/>
        <v>0</v>
      </c>
    </row>
    <row r="60" spans="1:20" s="44" customFormat="1" ht="24.75" customHeight="1">
      <c r="A60" s="130" t="s">
        <v>37</v>
      </c>
      <c r="B60" s="157" t="s">
        <v>62</v>
      </c>
      <c r="C60" s="36">
        <v>35000</v>
      </c>
      <c r="D60" s="36">
        <f>H60+I60+J60+N60+O60+R60+K60</f>
        <v>35000</v>
      </c>
      <c r="E60" s="36"/>
      <c r="F60" s="36"/>
      <c r="G60" s="36"/>
      <c r="H60" s="36">
        <v>35000</v>
      </c>
      <c r="I60" s="36"/>
      <c r="J60" s="36"/>
      <c r="K60" s="36"/>
      <c r="L60" s="36"/>
      <c r="M60" s="36"/>
      <c r="N60" s="36"/>
      <c r="O60" s="36"/>
      <c r="P60" s="36"/>
      <c r="Q60" s="36"/>
      <c r="R60" s="36"/>
      <c r="S60" s="80">
        <f>C60</f>
        <v>35000</v>
      </c>
      <c r="T60" s="36">
        <v>0</v>
      </c>
    </row>
    <row r="61" spans="1:20" s="1" customFormat="1" ht="48.75" customHeight="1">
      <c r="A61" s="130" t="s">
        <v>44</v>
      </c>
      <c r="B61" s="82" t="s">
        <v>63</v>
      </c>
      <c r="C61" s="36">
        <v>180000</v>
      </c>
      <c r="D61" s="36">
        <f>H61+I61+J61+N61+O61+R61+K61</f>
        <v>180000</v>
      </c>
      <c r="E61" s="36"/>
      <c r="F61" s="36"/>
      <c r="G61" s="36"/>
      <c r="H61" s="36"/>
      <c r="I61" s="36"/>
      <c r="J61" s="36"/>
      <c r="K61" s="36"/>
      <c r="L61" s="36"/>
      <c r="M61" s="36"/>
      <c r="N61" s="98"/>
      <c r="O61" s="36"/>
      <c r="P61" s="36"/>
      <c r="Q61" s="36"/>
      <c r="R61" s="36">
        <v>180000</v>
      </c>
      <c r="S61" s="80">
        <f>C61</f>
        <v>180000</v>
      </c>
      <c r="T61" s="80">
        <f>C61-D61</f>
        <v>0</v>
      </c>
    </row>
    <row r="62" spans="1:20" s="1" customFormat="1" ht="26.25" customHeight="1">
      <c r="A62" s="24">
        <v>1000</v>
      </c>
      <c r="B62" s="26" t="s">
        <v>1</v>
      </c>
      <c r="C62" s="33">
        <f aca="true" t="shared" si="13" ref="C62:T62">SUM(C63:C66)</f>
        <v>8000</v>
      </c>
      <c r="D62" s="33">
        <f t="shared" si="13"/>
        <v>8000</v>
      </c>
      <c r="E62" s="33">
        <f t="shared" si="13"/>
        <v>0</v>
      </c>
      <c r="F62" s="33">
        <f t="shared" si="13"/>
        <v>0</v>
      </c>
      <c r="G62" s="33">
        <f t="shared" si="13"/>
        <v>0</v>
      </c>
      <c r="H62" s="33">
        <f t="shared" si="13"/>
        <v>0</v>
      </c>
      <c r="I62" s="33">
        <f t="shared" si="13"/>
        <v>0</v>
      </c>
      <c r="J62" s="33">
        <f t="shared" si="13"/>
        <v>0</v>
      </c>
      <c r="K62" s="33">
        <f t="shared" si="13"/>
        <v>0</v>
      </c>
      <c r="L62" s="33">
        <f t="shared" si="13"/>
        <v>0</v>
      </c>
      <c r="M62" s="33">
        <f t="shared" si="13"/>
        <v>0</v>
      </c>
      <c r="N62" s="33">
        <f t="shared" si="13"/>
        <v>0</v>
      </c>
      <c r="O62" s="33">
        <f t="shared" si="13"/>
        <v>0</v>
      </c>
      <c r="P62" s="33">
        <f t="shared" si="13"/>
        <v>0</v>
      </c>
      <c r="Q62" s="33">
        <f t="shared" si="13"/>
        <v>8000</v>
      </c>
      <c r="R62" s="108">
        <f t="shared" si="13"/>
        <v>0</v>
      </c>
      <c r="S62" s="33">
        <f t="shared" si="13"/>
        <v>8000</v>
      </c>
      <c r="T62" s="33">
        <f t="shared" si="13"/>
        <v>0</v>
      </c>
    </row>
    <row r="63" spans="1:20" s="1" customFormat="1" ht="54.75" customHeight="1">
      <c r="A63" s="81">
        <v>1020</v>
      </c>
      <c r="B63" s="133" t="s">
        <v>61</v>
      </c>
      <c r="C63" s="36">
        <v>8000</v>
      </c>
      <c r="D63" s="65">
        <f>H63+I63+J63+N63+O63+R63+E63+K63+P63+Q63</f>
        <v>8000</v>
      </c>
      <c r="E63" s="36"/>
      <c r="F63" s="36"/>
      <c r="G63" s="36"/>
      <c r="H63" s="36"/>
      <c r="I63" s="36"/>
      <c r="J63" s="36"/>
      <c r="K63" s="36"/>
      <c r="L63" s="36"/>
      <c r="M63" s="36"/>
      <c r="N63" s="36"/>
      <c r="O63" s="36"/>
      <c r="P63" s="36"/>
      <c r="Q63" s="36">
        <v>8000</v>
      </c>
      <c r="R63" s="147"/>
      <c r="S63" s="148">
        <v>8000</v>
      </c>
      <c r="T63" s="80">
        <f>C63-D63</f>
        <v>0</v>
      </c>
    </row>
    <row r="64" spans="1:20" s="1" customFormat="1" ht="26.25" customHeight="1" hidden="1">
      <c r="A64" s="81">
        <v>1020</v>
      </c>
      <c r="B64" s="133"/>
      <c r="C64" s="36"/>
      <c r="D64" s="65">
        <f>H64+I64+J64+N64+O64+R64+E64+K64+P64</f>
        <v>0</v>
      </c>
      <c r="E64" s="36"/>
      <c r="F64" s="36"/>
      <c r="G64" s="36"/>
      <c r="H64" s="147"/>
      <c r="I64" s="36"/>
      <c r="J64" s="36"/>
      <c r="K64" s="36"/>
      <c r="L64" s="36"/>
      <c r="M64" s="36"/>
      <c r="N64" s="36"/>
      <c r="O64" s="36"/>
      <c r="P64" s="36"/>
      <c r="Q64" s="36"/>
      <c r="R64" s="147"/>
      <c r="S64" s="148"/>
      <c r="T64" s="80">
        <f>C64-D64</f>
        <v>0</v>
      </c>
    </row>
    <row r="65" spans="1:20" s="1" customFormat="1" ht="26.25" customHeight="1" hidden="1">
      <c r="A65" s="81">
        <v>1020</v>
      </c>
      <c r="B65" s="133"/>
      <c r="C65" s="36"/>
      <c r="D65" s="65">
        <f>H65+I65+J65+N65+O65+R65+E65+K65+P65</f>
        <v>0</v>
      </c>
      <c r="E65" s="36"/>
      <c r="F65" s="36"/>
      <c r="G65" s="36"/>
      <c r="H65" s="147"/>
      <c r="I65" s="36"/>
      <c r="J65" s="36"/>
      <c r="K65" s="36"/>
      <c r="L65" s="36"/>
      <c r="M65" s="36"/>
      <c r="N65" s="36"/>
      <c r="O65" s="36"/>
      <c r="P65" s="36"/>
      <c r="Q65" s="36"/>
      <c r="R65" s="147"/>
      <c r="S65" s="148"/>
      <c r="T65" s="80">
        <f>C65-D65</f>
        <v>0</v>
      </c>
    </row>
    <row r="66" spans="1:20" s="1" customFormat="1" ht="23.25" customHeight="1" hidden="1">
      <c r="A66" s="81">
        <v>1020</v>
      </c>
      <c r="B66" s="133"/>
      <c r="C66" s="36"/>
      <c r="D66" s="65">
        <f>H66+I66+J66+N66+O66+R66+E66+K66+P66</f>
        <v>0</v>
      </c>
      <c r="E66" s="36"/>
      <c r="F66" s="36"/>
      <c r="G66" s="36"/>
      <c r="H66" s="147"/>
      <c r="I66" s="36"/>
      <c r="J66" s="36"/>
      <c r="K66" s="36"/>
      <c r="L66" s="36"/>
      <c r="M66" s="36"/>
      <c r="N66" s="36"/>
      <c r="O66" s="36"/>
      <c r="P66" s="36"/>
      <c r="Q66" s="36"/>
      <c r="R66" s="147"/>
      <c r="S66" s="148"/>
      <c r="T66" s="80">
        <f>C66-D66</f>
        <v>0</v>
      </c>
    </row>
    <row r="67" spans="1:20" s="51" customFormat="1" ht="24" customHeight="1">
      <c r="A67" s="25">
        <v>20000</v>
      </c>
      <c r="B67" s="26" t="s">
        <v>2</v>
      </c>
      <c r="C67" s="37">
        <f aca="true" t="shared" si="14" ref="C67:M67">C68+C72</f>
        <v>-86000</v>
      </c>
      <c r="D67" s="37">
        <f t="shared" si="14"/>
        <v>-86000</v>
      </c>
      <c r="E67" s="37">
        <f t="shared" si="14"/>
        <v>0</v>
      </c>
      <c r="F67" s="37">
        <f t="shared" si="14"/>
        <v>0</v>
      </c>
      <c r="G67" s="110">
        <f t="shared" si="14"/>
        <v>0</v>
      </c>
      <c r="H67" s="37">
        <f t="shared" si="14"/>
        <v>0</v>
      </c>
      <c r="I67" s="37">
        <f t="shared" si="14"/>
        <v>0</v>
      </c>
      <c r="J67" s="37">
        <f t="shared" si="14"/>
        <v>0</v>
      </c>
      <c r="K67" s="37">
        <f t="shared" si="14"/>
        <v>0</v>
      </c>
      <c r="L67" s="37">
        <f t="shared" si="14"/>
        <v>0</v>
      </c>
      <c r="M67" s="37">
        <f t="shared" si="14"/>
        <v>0</v>
      </c>
      <c r="N67" s="100">
        <f aca="true" t="shared" si="15" ref="N67:T67">N68+N72</f>
        <v>0</v>
      </c>
      <c r="O67" s="37">
        <f t="shared" si="15"/>
        <v>-86000</v>
      </c>
      <c r="P67" s="37">
        <f t="shared" si="15"/>
        <v>0</v>
      </c>
      <c r="Q67" s="37">
        <f t="shared" si="15"/>
        <v>0</v>
      </c>
      <c r="R67" s="37">
        <f t="shared" si="15"/>
        <v>0</v>
      </c>
      <c r="S67" s="37">
        <f t="shared" si="15"/>
        <v>-86000</v>
      </c>
      <c r="T67" s="37">
        <f t="shared" si="15"/>
        <v>0</v>
      </c>
    </row>
    <row r="68" spans="1:20" s="51" customFormat="1" ht="20.25" customHeight="1" hidden="1">
      <c r="A68" s="24">
        <v>2010</v>
      </c>
      <c r="B68" s="26" t="s">
        <v>9</v>
      </c>
      <c r="C68" s="37">
        <f aca="true" t="shared" si="16" ref="C68:T68">SUM(C69:C71)</f>
        <v>0</v>
      </c>
      <c r="D68" s="37">
        <f t="shared" si="16"/>
        <v>0</v>
      </c>
      <c r="E68" s="37">
        <f t="shared" si="16"/>
        <v>0</v>
      </c>
      <c r="F68" s="37">
        <f t="shared" si="16"/>
        <v>0</v>
      </c>
      <c r="G68" s="37">
        <f t="shared" si="16"/>
        <v>0</v>
      </c>
      <c r="H68" s="37">
        <f t="shared" si="16"/>
        <v>0</v>
      </c>
      <c r="I68" s="37">
        <f t="shared" si="16"/>
        <v>0</v>
      </c>
      <c r="J68" s="37">
        <f t="shared" si="16"/>
        <v>0</v>
      </c>
      <c r="K68" s="37">
        <f t="shared" si="16"/>
        <v>0</v>
      </c>
      <c r="L68" s="37">
        <f t="shared" si="16"/>
        <v>0</v>
      </c>
      <c r="M68" s="37">
        <f t="shared" si="16"/>
        <v>0</v>
      </c>
      <c r="N68" s="37">
        <f t="shared" si="16"/>
        <v>0</v>
      </c>
      <c r="O68" s="37">
        <f t="shared" si="16"/>
        <v>0</v>
      </c>
      <c r="P68" s="37">
        <f t="shared" si="16"/>
        <v>0</v>
      </c>
      <c r="Q68" s="37">
        <f t="shared" si="16"/>
        <v>0</v>
      </c>
      <c r="R68" s="37">
        <f t="shared" si="16"/>
        <v>0</v>
      </c>
      <c r="S68" s="37">
        <f t="shared" si="16"/>
        <v>0</v>
      </c>
      <c r="T68" s="37">
        <f t="shared" si="16"/>
        <v>0</v>
      </c>
    </row>
    <row r="69" spans="1:20" s="50" customFormat="1" ht="48" customHeight="1" hidden="1">
      <c r="A69" s="81">
        <v>7322</v>
      </c>
      <c r="B69" s="133"/>
      <c r="C69" s="38"/>
      <c r="D69" s="66">
        <f>H69+I69+J69+N69+O69+R69+M69+E69</f>
        <v>0</v>
      </c>
      <c r="E69" s="36">
        <f>SUM(F69:G69)</f>
        <v>0</v>
      </c>
      <c r="F69" s="38"/>
      <c r="G69" s="134"/>
      <c r="H69" s="38"/>
      <c r="I69" s="38"/>
      <c r="J69" s="38"/>
      <c r="K69" s="38"/>
      <c r="L69" s="38"/>
      <c r="M69" s="38"/>
      <c r="N69" s="100"/>
      <c r="O69" s="38"/>
      <c r="P69" s="38"/>
      <c r="Q69" s="38"/>
      <c r="R69" s="38"/>
      <c r="S69" s="38"/>
      <c r="T69" s="80">
        <f>C69-D69</f>
        <v>0</v>
      </c>
    </row>
    <row r="70" spans="1:20" s="6" customFormat="1" ht="23.25" hidden="1">
      <c r="A70" s="71">
        <v>7322</v>
      </c>
      <c r="B70" s="142"/>
      <c r="C70" s="149"/>
      <c r="D70" s="80">
        <f>H70+I70+J70+N70+O70+R70+M70+E70</f>
        <v>0</v>
      </c>
      <c r="E70" s="80">
        <f>SUM(F70:G70)</f>
        <v>0</v>
      </c>
      <c r="F70" s="80"/>
      <c r="G70" s="80"/>
      <c r="H70" s="150"/>
      <c r="I70" s="150"/>
      <c r="J70" s="150"/>
      <c r="K70" s="80">
        <f>SUM(L70:M70)</f>
        <v>0</v>
      </c>
      <c r="L70" s="150"/>
      <c r="M70" s="150"/>
      <c r="N70" s="135"/>
      <c r="O70" s="80"/>
      <c r="P70" s="80"/>
      <c r="Q70" s="80"/>
      <c r="R70" s="80"/>
      <c r="S70" s="141"/>
      <c r="T70" s="80">
        <f>C70-D70</f>
        <v>0</v>
      </c>
    </row>
    <row r="71" spans="1:20" s="6" customFormat="1" ht="88.5" customHeight="1" hidden="1">
      <c r="A71" s="71" t="s">
        <v>16</v>
      </c>
      <c r="B71" s="70"/>
      <c r="C71" s="85"/>
      <c r="D71" s="65">
        <f>H71+I71+J71+N71+O71+R71+M71+E71</f>
        <v>0</v>
      </c>
      <c r="E71" s="65">
        <f>SUM(F71:G71)</f>
        <v>0</v>
      </c>
      <c r="F71" s="65"/>
      <c r="G71" s="65"/>
      <c r="H71" s="86"/>
      <c r="I71" s="86"/>
      <c r="J71" s="86"/>
      <c r="K71" s="86"/>
      <c r="L71" s="86"/>
      <c r="M71" s="86"/>
      <c r="N71" s="97"/>
      <c r="O71" s="65"/>
      <c r="P71" s="65"/>
      <c r="Q71" s="65"/>
      <c r="R71" s="65"/>
      <c r="S71" s="87"/>
      <c r="T71" s="65">
        <f>C71-H71-I71-J71-N71-O71-R71-M71--P71-E71</f>
        <v>0</v>
      </c>
    </row>
    <row r="72" spans="1:20" s="89" customFormat="1" ht="32.25" customHeight="1">
      <c r="A72" s="55"/>
      <c r="B72" s="90" t="s">
        <v>10</v>
      </c>
      <c r="C72" s="78">
        <f aca="true" t="shared" si="17" ref="C72:M72">SUM(C73:C74)</f>
        <v>-86000</v>
      </c>
      <c r="D72" s="78">
        <f t="shared" si="17"/>
        <v>-86000</v>
      </c>
      <c r="E72" s="78">
        <f t="shared" si="17"/>
        <v>0</v>
      </c>
      <c r="F72" s="78">
        <f t="shared" si="17"/>
        <v>0</v>
      </c>
      <c r="G72" s="78">
        <f t="shared" si="17"/>
        <v>0</v>
      </c>
      <c r="H72" s="78">
        <f t="shared" si="17"/>
        <v>0</v>
      </c>
      <c r="I72" s="78">
        <f t="shared" si="17"/>
        <v>0</v>
      </c>
      <c r="J72" s="78">
        <f t="shared" si="17"/>
        <v>0</v>
      </c>
      <c r="K72" s="78">
        <f t="shared" si="17"/>
        <v>0</v>
      </c>
      <c r="L72" s="78">
        <f t="shared" si="17"/>
        <v>0</v>
      </c>
      <c r="M72" s="78">
        <f t="shared" si="17"/>
        <v>0</v>
      </c>
      <c r="N72" s="78">
        <f aca="true" t="shared" si="18" ref="N72:T72">SUM(N73:N74)</f>
        <v>0</v>
      </c>
      <c r="O72" s="78">
        <f t="shared" si="18"/>
        <v>-86000</v>
      </c>
      <c r="P72" s="78">
        <f t="shared" si="18"/>
        <v>0</v>
      </c>
      <c r="Q72" s="78">
        <f t="shared" si="18"/>
        <v>0</v>
      </c>
      <c r="R72" s="78">
        <f t="shared" si="18"/>
        <v>0</v>
      </c>
      <c r="S72" s="78">
        <f t="shared" si="18"/>
        <v>-86000</v>
      </c>
      <c r="T72" s="78">
        <f t="shared" si="18"/>
        <v>0</v>
      </c>
    </row>
    <row r="73" spans="1:20" s="6" customFormat="1" ht="52.5" customHeight="1">
      <c r="A73" s="4">
        <v>2111</v>
      </c>
      <c r="B73" s="142" t="s">
        <v>52</v>
      </c>
      <c r="C73" s="38">
        <v>-86000</v>
      </c>
      <c r="D73" s="66">
        <f>H73+I73+J73+N73+O73+R73+M73+E73</f>
        <v>-86000</v>
      </c>
      <c r="E73" s="36"/>
      <c r="F73" s="36"/>
      <c r="G73" s="36"/>
      <c r="H73" s="35"/>
      <c r="I73" s="35"/>
      <c r="J73" s="35"/>
      <c r="K73" s="65"/>
      <c r="L73" s="35"/>
      <c r="M73" s="35"/>
      <c r="N73" s="99"/>
      <c r="O73" s="34">
        <v>-86000</v>
      </c>
      <c r="P73" s="34"/>
      <c r="Q73" s="34"/>
      <c r="R73" s="34"/>
      <c r="S73" s="80">
        <f>C73</f>
        <v>-86000</v>
      </c>
      <c r="T73" s="80">
        <f>C73-D73</f>
        <v>0</v>
      </c>
    </row>
    <row r="74" spans="1:20" s="6" customFormat="1" ht="30.75" customHeight="1" hidden="1">
      <c r="A74" s="71">
        <v>2111</v>
      </c>
      <c r="B74" s="138"/>
      <c r="C74" s="38"/>
      <c r="D74" s="66">
        <f>H74+I74+J74+N74+O74+R74+M74+E74+Q74</f>
        <v>0</v>
      </c>
      <c r="E74" s="36"/>
      <c r="F74" s="36"/>
      <c r="G74" s="36"/>
      <c r="H74" s="35"/>
      <c r="I74" s="35"/>
      <c r="J74" s="35"/>
      <c r="K74" s="65"/>
      <c r="L74" s="35"/>
      <c r="M74" s="35"/>
      <c r="N74" s="99"/>
      <c r="O74" s="34"/>
      <c r="P74" s="34"/>
      <c r="Q74" s="34"/>
      <c r="R74" s="34"/>
      <c r="S74" s="141"/>
      <c r="T74" s="80">
        <f>C74-D74</f>
        <v>0</v>
      </c>
    </row>
    <row r="75" spans="1:20" s="120" customFormat="1" ht="39" customHeight="1" hidden="1">
      <c r="A75" s="121">
        <v>7110</v>
      </c>
      <c r="B75" s="124"/>
      <c r="C75" s="117"/>
      <c r="D75" s="125">
        <f>H75+I75+J75+N75+O75+R75+M75+E75+Q75</f>
        <v>0</v>
      </c>
      <c r="E75" s="118"/>
      <c r="F75" s="118"/>
      <c r="G75" s="118"/>
      <c r="H75" s="122"/>
      <c r="I75" s="122"/>
      <c r="J75" s="122"/>
      <c r="K75" s="116"/>
      <c r="L75" s="122"/>
      <c r="M75" s="122"/>
      <c r="N75" s="123"/>
      <c r="O75" s="118"/>
      <c r="P75" s="118"/>
      <c r="Q75" s="118"/>
      <c r="R75" s="118"/>
      <c r="S75" s="119"/>
      <c r="T75" s="116">
        <f>C75-D75</f>
        <v>0</v>
      </c>
    </row>
    <row r="76" spans="1:20" s="54" customFormat="1" ht="27.75" customHeight="1">
      <c r="A76" s="47"/>
      <c r="B76" s="52" t="s">
        <v>6</v>
      </c>
      <c r="C76" s="53">
        <f>C62+C67+C59+C75</f>
        <v>137000</v>
      </c>
      <c r="D76" s="53">
        <f aca="true" t="shared" si="19" ref="D76:T76">D62+D67+D59+D75</f>
        <v>137000</v>
      </c>
      <c r="E76" s="53">
        <f t="shared" si="19"/>
        <v>0</v>
      </c>
      <c r="F76" s="53">
        <f t="shared" si="19"/>
        <v>0</v>
      </c>
      <c r="G76" s="53">
        <f t="shared" si="19"/>
        <v>0</v>
      </c>
      <c r="H76" s="53">
        <f t="shared" si="19"/>
        <v>35000</v>
      </c>
      <c r="I76" s="53">
        <f t="shared" si="19"/>
        <v>0</v>
      </c>
      <c r="J76" s="53">
        <f t="shared" si="19"/>
        <v>0</v>
      </c>
      <c r="K76" s="53">
        <f t="shared" si="19"/>
        <v>0</v>
      </c>
      <c r="L76" s="53">
        <f t="shared" si="19"/>
        <v>0</v>
      </c>
      <c r="M76" s="53">
        <f t="shared" si="19"/>
        <v>0</v>
      </c>
      <c r="N76" s="53">
        <f t="shared" si="19"/>
        <v>0</v>
      </c>
      <c r="O76" s="53">
        <f t="shared" si="19"/>
        <v>-86000</v>
      </c>
      <c r="P76" s="53">
        <f t="shared" si="19"/>
        <v>0</v>
      </c>
      <c r="Q76" s="53">
        <f t="shared" si="19"/>
        <v>8000</v>
      </c>
      <c r="R76" s="53">
        <f t="shared" si="19"/>
        <v>180000</v>
      </c>
      <c r="S76" s="53">
        <f t="shared" si="19"/>
        <v>137000</v>
      </c>
      <c r="T76" s="53">
        <f t="shared" si="19"/>
        <v>0</v>
      </c>
    </row>
    <row r="77" spans="1:20" s="57" customFormat="1" ht="27.75" customHeight="1">
      <c r="A77" s="55"/>
      <c r="B77" s="56" t="s">
        <v>8</v>
      </c>
      <c r="C77" s="33">
        <f aca="true" t="shared" si="20" ref="C77:T77">C76+C57</f>
        <v>5462587.859999999</v>
      </c>
      <c r="D77" s="53">
        <f t="shared" si="20"/>
        <v>5080487.859999999</v>
      </c>
      <c r="E77" s="92">
        <f t="shared" si="20"/>
        <v>0</v>
      </c>
      <c r="F77" s="92">
        <f t="shared" si="20"/>
        <v>0</v>
      </c>
      <c r="G77" s="92">
        <f t="shared" si="20"/>
        <v>0</v>
      </c>
      <c r="H77" s="53">
        <f t="shared" si="20"/>
        <v>0</v>
      </c>
      <c r="I77" s="53" t="e">
        <f t="shared" si="20"/>
        <v>#REF!</v>
      </c>
      <c r="J77" s="53" t="e">
        <f t="shared" si="20"/>
        <v>#REF!</v>
      </c>
      <c r="K77" s="107">
        <f t="shared" si="20"/>
        <v>0</v>
      </c>
      <c r="L77" s="107">
        <f t="shared" si="20"/>
        <v>0</v>
      </c>
      <c r="M77" s="53">
        <f t="shared" si="20"/>
        <v>0</v>
      </c>
      <c r="N77" s="129">
        <f t="shared" si="20"/>
        <v>184050</v>
      </c>
      <c r="O77" s="53">
        <f t="shared" si="20"/>
        <v>69767.85999999999</v>
      </c>
      <c r="P77" s="92">
        <f t="shared" si="20"/>
        <v>1641500</v>
      </c>
      <c r="Q77" s="92">
        <f t="shared" si="20"/>
        <v>27700</v>
      </c>
      <c r="R77" s="92">
        <f t="shared" si="20"/>
        <v>3457470</v>
      </c>
      <c r="S77" s="106">
        <f t="shared" si="20"/>
        <v>5462587.859999999</v>
      </c>
      <c r="T77" s="108">
        <f t="shared" si="20"/>
        <v>382100</v>
      </c>
    </row>
    <row r="78" spans="1:20" s="39" customFormat="1" ht="36.75" customHeight="1">
      <c r="A78" s="42"/>
      <c r="B78" s="128"/>
      <c r="C78" s="40"/>
      <c r="D78" s="41"/>
      <c r="E78" s="41"/>
      <c r="F78" s="41"/>
      <c r="G78" s="41"/>
      <c r="H78" s="41"/>
      <c r="I78" s="41"/>
      <c r="J78" s="41"/>
      <c r="K78" s="41"/>
      <c r="L78" s="41"/>
      <c r="M78" s="41"/>
      <c r="N78" s="114"/>
      <c r="O78" s="40"/>
      <c r="P78" s="40"/>
      <c r="Q78" s="40"/>
      <c r="R78" s="40"/>
      <c r="S78" s="40"/>
      <c r="T78" s="40"/>
    </row>
    <row r="79" spans="1:20" s="9" customFormat="1" ht="26.25" customHeight="1">
      <c r="A79" s="10"/>
      <c r="B79" s="113"/>
      <c r="C79" s="27"/>
      <c r="D79" s="32"/>
      <c r="E79" s="32"/>
      <c r="F79" s="32"/>
      <c r="G79" s="32"/>
      <c r="H79" s="18"/>
      <c r="I79" s="18"/>
      <c r="J79" s="18"/>
      <c r="K79" s="18"/>
      <c r="L79" s="18"/>
      <c r="M79" s="18"/>
      <c r="N79" s="115"/>
      <c r="O79" s="19"/>
      <c r="P79" s="19"/>
      <c r="Q79" s="19"/>
      <c r="R79" s="19"/>
      <c r="S79" s="19"/>
      <c r="T79" s="74"/>
    </row>
    <row r="80" spans="1:20" s="9" customFormat="1" ht="13.5" customHeight="1">
      <c r="A80" s="11"/>
      <c r="B80" s="11"/>
      <c r="C80" s="28"/>
      <c r="D80" s="28"/>
      <c r="E80" s="28"/>
      <c r="F80" s="28"/>
      <c r="G80" s="28"/>
      <c r="H80" s="12"/>
      <c r="I80" s="12"/>
      <c r="J80" s="12"/>
      <c r="K80" s="12"/>
      <c r="L80" s="12"/>
      <c r="M80" s="12"/>
      <c r="N80" s="115"/>
      <c r="O80" s="19"/>
      <c r="P80" s="19"/>
      <c r="Q80" s="19"/>
      <c r="R80" s="19"/>
      <c r="S80" s="19"/>
      <c r="T80" s="75"/>
    </row>
    <row r="81" spans="1:20" s="9" customFormat="1" ht="22.5">
      <c r="A81" s="11"/>
      <c r="B81" s="13"/>
      <c r="C81" s="29"/>
      <c r="D81" s="28"/>
      <c r="E81" s="28"/>
      <c r="F81" s="28"/>
      <c r="G81" s="28"/>
      <c r="H81" s="12"/>
      <c r="I81" s="12"/>
      <c r="J81" s="12"/>
      <c r="K81" s="12"/>
      <c r="L81" s="12"/>
      <c r="M81" s="12"/>
      <c r="N81" s="176"/>
      <c r="O81" s="176"/>
      <c r="P81" s="176"/>
      <c r="Q81" s="176"/>
      <c r="R81" s="176"/>
      <c r="S81" s="176"/>
      <c r="T81" s="20"/>
    </row>
    <row r="82" spans="1:20" s="16" customFormat="1" ht="20.25">
      <c r="A82" s="14"/>
      <c r="B82" s="14"/>
      <c r="C82" s="30"/>
      <c r="D82" s="30"/>
      <c r="E82" s="30"/>
      <c r="F82" s="30"/>
      <c r="G82" s="30"/>
      <c r="H82" s="15"/>
      <c r="I82" s="15"/>
      <c r="J82" s="15"/>
      <c r="K82" s="15"/>
      <c r="L82" s="15"/>
      <c r="M82" s="15"/>
      <c r="N82" s="94"/>
      <c r="O82" s="15"/>
      <c r="P82" s="15"/>
      <c r="Q82" s="15"/>
      <c r="R82" s="15"/>
      <c r="S82" s="15"/>
      <c r="T82" s="21"/>
    </row>
    <row r="83" spans="10:13" ht="20.25">
      <c r="J83" s="22"/>
      <c r="K83" s="22"/>
      <c r="L83" s="22"/>
      <c r="M83" s="22"/>
    </row>
  </sheetData>
  <sheetProtection/>
  <mergeCells count="27">
    <mergeCell ref="A1:M2"/>
    <mergeCell ref="A5:D5"/>
    <mergeCell ref="I8:I9"/>
    <mergeCell ref="A7:T7"/>
    <mergeCell ref="A4:D4"/>
    <mergeCell ref="C8:C10"/>
    <mergeCell ref="D8:D10"/>
    <mergeCell ref="N8:N10"/>
    <mergeCell ref="K8:M8"/>
    <mergeCell ref="K9:M9"/>
    <mergeCell ref="N81:S81"/>
    <mergeCell ref="A12:T12"/>
    <mergeCell ref="A58:T58"/>
    <mergeCell ref="E8:G8"/>
    <mergeCell ref="E9:E10"/>
    <mergeCell ref="F9:F10"/>
    <mergeCell ref="G9:G10"/>
    <mergeCell ref="H8:H10"/>
    <mergeCell ref="A8:A10"/>
    <mergeCell ref="B8:B10"/>
    <mergeCell ref="A3:M3"/>
    <mergeCell ref="T8:T10"/>
    <mergeCell ref="O8:O10"/>
    <mergeCell ref="P8:P10"/>
    <mergeCell ref="R8:R10"/>
    <mergeCell ref="S8:S10"/>
    <mergeCell ref="Q8:Q10"/>
  </mergeCells>
  <printOptions/>
  <pageMargins left="0.25" right="0.15" top="0.35433070866141736" bottom="0.2755905511811024" header="0.31496062992125984" footer="0.2755905511811024"/>
  <pageSetup horizontalDpi="600" verticalDpi="600" orientation="landscape" paperSize="9" scale="35" r:id="rId1"/>
  <headerFooter alignWithMargins="0">
    <oddFooter>&amp;R&amp;P</oddFooter>
  </headerFooter>
  <rowBreaks count="2" manualBreakCount="2">
    <brk id="32" max="19" man="1"/>
    <brk id="57"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Организация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u252109</dc:creator>
  <cp:keywords/>
  <dc:description/>
  <cp:lastModifiedBy>u252108</cp:lastModifiedBy>
  <cp:lastPrinted>2019-01-17T13:44:56Z</cp:lastPrinted>
  <dcterms:created xsi:type="dcterms:W3CDTF">2012-08-02T06:19:34Z</dcterms:created>
  <dcterms:modified xsi:type="dcterms:W3CDTF">2019-01-17T13:46:38Z</dcterms:modified>
  <cp:category/>
  <cp:version/>
  <cp:contentType/>
  <cp:contentStatus/>
</cp:coreProperties>
</file>