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ТРАНСФЕРТИ ДО РАЙ" sheetId="1" r:id="rId1"/>
  </sheets>
  <definedNames>
    <definedName name="_xlnm.Print_Area" localSheetId="0">'ТРАНСФЕРТИ ДО РАЙ'!$A$1:$G$84</definedName>
  </definedNames>
  <calcPr fullCalcOnLoad="1"/>
</workbook>
</file>

<file path=xl/sharedStrings.xml><?xml version="1.0" encoding="utf-8"?>
<sst xmlns="http://schemas.openxmlformats.org/spreadsheetml/2006/main" count="87" uniqueCount="52">
  <si>
    <t>Додаток 1</t>
  </si>
  <si>
    <t>до пояснювальної</t>
  </si>
  <si>
    <t>грн.</t>
  </si>
  <si>
    <t>РАЗОМ</t>
  </si>
  <si>
    <t>ЗАГАЛЬНИЙ ФОНД</t>
  </si>
  <si>
    <t>отг с. Іванівка</t>
  </si>
  <si>
    <t>с. Анисів</t>
  </si>
  <si>
    <t>с. Боровики</t>
  </si>
  <si>
    <t>с. Боромики</t>
  </si>
  <si>
    <t>с. Вознесенське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</si>
  <si>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</si>
  <si>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</si>
  <si>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</si>
  <si>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</si>
  <si>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</si>
  <si>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</si>
  <si>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</si>
  <si>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</si>
  <si>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</si>
  <si>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</si>
  <si>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</si>
  <si>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</si>
  <si>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</si>
  <si>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</si>
  <si>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</si>
  <si>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</si>
  <si>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</si>
  <si>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</si>
  <si>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</si>
  <si>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</si>
  <si>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</si>
  <si>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</si>
  <si>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</si>
  <si>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</si>
  <si>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Седнів</t>
  </si>
  <si>
    <t>отг смт. Гончарівське</t>
  </si>
  <si>
    <t>отг смт. М.-Коцюбинське</t>
  </si>
  <si>
    <t>отг смт. Олишівка</t>
  </si>
  <si>
    <t>Інші субвенції , В ТОМУ ЧИСЛІ:</t>
  </si>
  <si>
    <t>ЗБІЛЬШЕННЯ / ЗМЕНШЕННЯ</t>
  </si>
  <si>
    <t>Збільшено +</t>
  </si>
  <si>
    <t>Зменшено -</t>
  </si>
  <si>
    <t>СПЕЦІАЛЬНИЙ ФОНД</t>
  </si>
  <si>
    <t>Інші дотації з місцевого бюджету, В ТОМУ ЧИСЛІ:</t>
  </si>
  <si>
    <t>Медична субвенція з державного бюджету місцевим бюджетам</t>
  </si>
  <si>
    <t>Зміни до доходної частини районного бюджету до сесії Чернігівської районної ради (ЗМІНИ 2019)</t>
  </si>
  <si>
    <t>Базова дотація</t>
  </si>
  <si>
    <t>Освітня субвенція з державного бюджету місцевим бюджетам</t>
  </si>
  <si>
    <t>Плата за послуги, що надаються бюджетними установами згідно з їх основною діяльністю </t>
  </si>
  <si>
    <t>Субвенція з місцевого бюджету за рахунок залишку коштів освітньої субвенції, що утворився на початок бюджетного періоду</t>
  </si>
  <si>
    <t>ВСЬОГО</t>
  </si>
  <si>
    <t>Податок та збір на доходи фізичних осіб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</si>
</sst>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24" borderId="0" xfId="0" applyFont="1" applyFill="1" applyAlignment="1">
      <alignment vertical="top"/>
    </xf>
    <xf numFmtId="0" fontId="2" fillId="2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2" fillId="24" borderId="10" xfId="0" applyNumberFormat="1" applyFont="1" applyFill="1" applyBorder="1" applyAlignment="1">
      <alignment vertical="top"/>
    </xf>
    <xf numFmtId="4" fontId="6" fillId="22" borderId="10" xfId="0" applyNumberFormat="1" applyFont="1" applyFill="1" applyBorder="1" applyAlignment="1">
      <alignment vertical="top"/>
    </xf>
    <xf numFmtId="4" fontId="6" fillId="24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6" fillId="25" borderId="10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11" xfId="0" applyFont="1" applyBorder="1" applyAlignment="1">
      <alignment vertical="top"/>
    </xf>
    <xf numFmtId="4" fontId="6" fillId="24" borderId="12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4" fontId="7" fillId="24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6"/>
  <sheetViews>
    <sheetView tabSelected="1" view="pageBreakPreview" zoomScale="78" zoomScaleSheetLayoutView="78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" sqref="C1:G16384"/>
    </sheetView>
  </sheetViews>
  <sheetFormatPr defaultColWidth="9.00390625" defaultRowHeight="12.75"/>
  <cols>
    <col min="1" max="1" width="9.125" style="3" customWidth="1"/>
    <col min="2" max="2" width="51.125" style="1" customWidth="1"/>
    <col min="3" max="3" width="17.125" style="6" customWidth="1"/>
    <col min="4" max="4" width="17.125" style="1" customWidth="1"/>
    <col min="5" max="5" width="17.125" style="6" customWidth="1"/>
    <col min="6" max="6" width="17.125" style="1" customWidth="1"/>
    <col min="7" max="7" width="17.125" style="4" customWidth="1"/>
    <col min="8" max="8" width="9.125" style="1" customWidth="1"/>
    <col min="9" max="9" width="10.375" style="1" bestFit="1" customWidth="1"/>
    <col min="10" max="16384" width="9.125" style="1" customWidth="1"/>
  </cols>
  <sheetData>
    <row r="1" spans="4:6" ht="12.75">
      <c r="D1" s="4"/>
      <c r="F1" s="4" t="s">
        <v>0</v>
      </c>
    </row>
    <row r="2" spans="4:6" ht="12.75">
      <c r="D2" s="4"/>
      <c r="F2" s="4" t="s">
        <v>1</v>
      </c>
    </row>
    <row r="4" spans="1:7" ht="39" customHeight="1">
      <c r="A4" s="26" t="s">
        <v>45</v>
      </c>
      <c r="B4" s="26"/>
      <c r="C4" s="26"/>
      <c r="D4" s="26"/>
      <c r="E4" s="26"/>
      <c r="F4" s="26"/>
      <c r="G4" s="26"/>
    </row>
    <row r="5" ht="12.75">
      <c r="G5" s="4" t="s">
        <v>2</v>
      </c>
    </row>
    <row r="6" spans="1:7" ht="12.75">
      <c r="A6" s="2"/>
      <c r="B6" s="5"/>
      <c r="C6" s="27" t="s">
        <v>4</v>
      </c>
      <c r="D6" s="27"/>
      <c r="E6" s="27" t="s">
        <v>42</v>
      </c>
      <c r="F6" s="27"/>
      <c r="G6" s="27" t="s">
        <v>3</v>
      </c>
    </row>
    <row r="7" spans="1:7" s="3" customFormat="1" ht="15.75">
      <c r="A7" s="2"/>
      <c r="B7" s="2"/>
      <c r="C7" s="7" t="s">
        <v>40</v>
      </c>
      <c r="D7" s="8" t="s">
        <v>41</v>
      </c>
      <c r="E7" s="7" t="s">
        <v>40</v>
      </c>
      <c r="F7" s="8" t="s">
        <v>41</v>
      </c>
      <c r="G7" s="27"/>
    </row>
    <row r="8" spans="1:7" s="4" customFormat="1" ht="18" customHeight="1">
      <c r="A8" s="28" t="s">
        <v>39</v>
      </c>
      <c r="B8" s="28"/>
      <c r="C8" s="28"/>
      <c r="D8" s="28"/>
      <c r="E8" s="28"/>
      <c r="F8" s="28"/>
      <c r="G8" s="28"/>
    </row>
    <row r="9" spans="1:7" ht="28.5" customHeight="1">
      <c r="A9" s="2">
        <v>11010000</v>
      </c>
      <c r="B9" s="25" t="s">
        <v>51</v>
      </c>
      <c r="C9" s="10">
        <v>27040000</v>
      </c>
      <c r="D9" s="10"/>
      <c r="E9" s="10"/>
      <c r="F9" s="10"/>
      <c r="G9" s="11">
        <f aca="true" t="shared" si="0" ref="G9:G72">SUM(C9:F9)</f>
        <v>27040000</v>
      </c>
    </row>
    <row r="10" spans="1:7" ht="31.5">
      <c r="A10" s="2">
        <v>25010100</v>
      </c>
      <c r="B10" s="25" t="s">
        <v>48</v>
      </c>
      <c r="C10" s="10"/>
      <c r="D10" s="10"/>
      <c r="E10" s="10">
        <v>1181380</v>
      </c>
      <c r="F10" s="10"/>
      <c r="G10" s="11">
        <f t="shared" si="0"/>
        <v>1181380</v>
      </c>
    </row>
    <row r="11" spans="1:7" ht="47.25">
      <c r="A11" s="2">
        <v>41051100</v>
      </c>
      <c r="B11" s="25" t="s">
        <v>49</v>
      </c>
      <c r="C11" s="10">
        <v>211450</v>
      </c>
      <c r="D11" s="10"/>
      <c r="E11" s="10"/>
      <c r="F11" s="10"/>
      <c r="G11" s="11">
        <f t="shared" si="0"/>
        <v>211450</v>
      </c>
    </row>
    <row r="12" spans="1:7" ht="21" customHeight="1">
      <c r="A12" s="2">
        <v>41020100</v>
      </c>
      <c r="B12" s="25" t="s">
        <v>46</v>
      </c>
      <c r="C12" s="10"/>
      <c r="D12" s="10"/>
      <c r="E12" s="10"/>
      <c r="F12" s="10"/>
      <c r="G12" s="11">
        <f t="shared" si="0"/>
        <v>0</v>
      </c>
    </row>
    <row r="13" spans="1:7" ht="31.5">
      <c r="A13" s="2">
        <v>41033900</v>
      </c>
      <c r="B13" s="25" t="s">
        <v>47</v>
      </c>
      <c r="C13" s="10"/>
      <c r="D13" s="10"/>
      <c r="E13" s="10"/>
      <c r="F13" s="10"/>
      <c r="G13" s="11">
        <f t="shared" si="0"/>
        <v>0</v>
      </c>
    </row>
    <row r="14" spans="1:7" ht="31.5">
      <c r="A14" s="2">
        <v>41034200</v>
      </c>
      <c r="B14" s="25" t="s">
        <v>44</v>
      </c>
      <c r="C14" s="10"/>
      <c r="D14" s="10"/>
      <c r="E14" s="10"/>
      <c r="F14" s="10"/>
      <c r="G14" s="11">
        <f t="shared" si="0"/>
        <v>0</v>
      </c>
    </row>
    <row r="15" spans="1:7" s="4" customFormat="1" ht="31.5">
      <c r="A15" s="9">
        <v>41040400</v>
      </c>
      <c r="B15" s="23" t="s">
        <v>43</v>
      </c>
      <c r="C15" s="15">
        <f>SUM(C16:C48)</f>
        <v>499276</v>
      </c>
      <c r="D15" s="15">
        <f>SUM(D16:D48)</f>
        <v>0</v>
      </c>
      <c r="E15" s="15">
        <f>SUM(E16:E48)</f>
        <v>0</v>
      </c>
      <c r="F15" s="15">
        <f>SUM(F16:F48)</f>
        <v>0</v>
      </c>
      <c r="G15" s="11">
        <f t="shared" si="0"/>
        <v>499276</v>
      </c>
    </row>
    <row r="16" spans="1:7" s="4" customFormat="1" ht="15.75">
      <c r="A16" s="9"/>
      <c r="B16" s="24" t="s">
        <v>6</v>
      </c>
      <c r="C16" s="10"/>
      <c r="D16" s="12"/>
      <c r="E16" s="12"/>
      <c r="F16" s="12"/>
      <c r="G16" s="11">
        <f t="shared" si="0"/>
        <v>0</v>
      </c>
    </row>
    <row r="17" spans="1:7" s="4" customFormat="1" ht="15.75">
      <c r="A17" s="9"/>
      <c r="B17" s="24" t="s">
        <v>7</v>
      </c>
      <c r="C17" s="10"/>
      <c r="D17" s="12"/>
      <c r="E17" s="12"/>
      <c r="F17" s="12"/>
      <c r="G17" s="11">
        <f t="shared" si="0"/>
        <v>0</v>
      </c>
    </row>
    <row r="18" spans="1:7" s="4" customFormat="1" ht="15.75">
      <c r="A18" s="9"/>
      <c r="B18" s="24" t="s">
        <v>8</v>
      </c>
      <c r="C18" s="10"/>
      <c r="D18" s="12"/>
      <c r="E18" s="12"/>
      <c r="F18" s="12"/>
      <c r="G18" s="11">
        <f t="shared" si="0"/>
        <v>0</v>
      </c>
    </row>
    <row r="19" spans="1:7" s="4" customFormat="1" ht="15.75">
      <c r="A19" s="9"/>
      <c r="B19" s="24" t="s">
        <v>9</v>
      </c>
      <c r="C19" s="10"/>
      <c r="D19" s="12"/>
      <c r="E19" s="12"/>
      <c r="F19" s="12"/>
      <c r="G19" s="11">
        <f t="shared" si="0"/>
        <v>0</v>
      </c>
    </row>
    <row r="20" spans="1:7" s="4" customFormat="1" ht="15.75">
      <c r="A20" s="9"/>
      <c r="B20" s="24" t="s">
        <v>10</v>
      </c>
      <c r="C20" s="10"/>
      <c r="D20" s="12"/>
      <c r="E20" s="12"/>
      <c r="F20" s="12"/>
      <c r="G20" s="11">
        <f t="shared" si="0"/>
        <v>0</v>
      </c>
    </row>
    <row r="21" spans="1:7" s="4" customFormat="1" ht="15.75">
      <c r="A21" s="9"/>
      <c r="B21" s="24" t="s">
        <v>11</v>
      </c>
      <c r="C21" s="10"/>
      <c r="D21" s="12"/>
      <c r="E21" s="12"/>
      <c r="F21" s="12"/>
      <c r="G21" s="11">
        <f t="shared" si="0"/>
        <v>0</v>
      </c>
    </row>
    <row r="22" spans="1:7" s="4" customFormat="1" ht="15.75">
      <c r="A22" s="9"/>
      <c r="B22" s="24" t="s">
        <v>12</v>
      </c>
      <c r="C22" s="10">
        <f>2200+69316+140770+28981+18625+6097</f>
        <v>265989</v>
      </c>
      <c r="D22" s="12"/>
      <c r="E22" s="12"/>
      <c r="F22" s="12"/>
      <c r="G22" s="11">
        <f t="shared" si="0"/>
        <v>265989</v>
      </c>
    </row>
    <row r="23" spans="1:7" s="4" customFormat="1" ht="15.75">
      <c r="A23" s="9"/>
      <c r="B23" s="24" t="s">
        <v>13</v>
      </c>
      <c r="C23" s="10">
        <v>106196</v>
      </c>
      <c r="D23" s="12"/>
      <c r="E23" s="12"/>
      <c r="F23" s="12"/>
      <c r="G23" s="11">
        <f t="shared" si="0"/>
        <v>106196</v>
      </c>
    </row>
    <row r="24" spans="1:7" s="4" customFormat="1" ht="15.75">
      <c r="A24" s="9"/>
      <c r="B24" s="24" t="s">
        <v>14</v>
      </c>
      <c r="C24" s="10"/>
      <c r="D24" s="12"/>
      <c r="E24" s="12"/>
      <c r="F24" s="12"/>
      <c r="G24" s="11">
        <f t="shared" si="0"/>
        <v>0</v>
      </c>
    </row>
    <row r="25" spans="1:7" s="4" customFormat="1" ht="15.75">
      <c r="A25" s="9"/>
      <c r="B25" s="24" t="s">
        <v>15</v>
      </c>
      <c r="C25" s="10"/>
      <c r="D25" s="12"/>
      <c r="E25" s="12"/>
      <c r="F25" s="12"/>
      <c r="G25" s="11">
        <f t="shared" si="0"/>
        <v>0</v>
      </c>
    </row>
    <row r="26" spans="1:7" s="4" customFormat="1" ht="15.75">
      <c r="A26" s="9"/>
      <c r="B26" s="24" t="s">
        <v>16</v>
      </c>
      <c r="C26" s="10"/>
      <c r="D26" s="12"/>
      <c r="E26" s="12"/>
      <c r="F26" s="12"/>
      <c r="G26" s="11">
        <f t="shared" si="0"/>
        <v>0</v>
      </c>
    </row>
    <row r="27" spans="1:7" s="4" customFormat="1" ht="15.75">
      <c r="A27" s="9"/>
      <c r="B27" s="24" t="s">
        <v>17</v>
      </c>
      <c r="C27" s="10"/>
      <c r="D27" s="12"/>
      <c r="E27" s="12"/>
      <c r="F27" s="12"/>
      <c r="G27" s="11">
        <f t="shared" si="0"/>
        <v>0</v>
      </c>
    </row>
    <row r="28" spans="1:7" s="4" customFormat="1" ht="15.75">
      <c r="A28" s="9"/>
      <c r="B28" s="24" t="s">
        <v>18</v>
      </c>
      <c r="C28" s="10"/>
      <c r="D28" s="12"/>
      <c r="E28" s="12"/>
      <c r="F28" s="12"/>
      <c r="G28" s="11">
        <f t="shared" si="0"/>
        <v>0</v>
      </c>
    </row>
    <row r="29" spans="1:7" s="4" customFormat="1" ht="15.75">
      <c r="A29" s="9"/>
      <c r="B29" s="24" t="s">
        <v>19</v>
      </c>
      <c r="C29" s="10"/>
      <c r="D29" s="12"/>
      <c r="E29" s="12"/>
      <c r="F29" s="12"/>
      <c r="G29" s="11">
        <f t="shared" si="0"/>
        <v>0</v>
      </c>
    </row>
    <row r="30" spans="1:7" s="4" customFormat="1" ht="15.75">
      <c r="A30" s="9"/>
      <c r="B30" s="24" t="s">
        <v>20</v>
      </c>
      <c r="C30" s="10"/>
      <c r="D30" s="12"/>
      <c r="E30" s="12"/>
      <c r="F30" s="12"/>
      <c r="G30" s="11">
        <f t="shared" si="0"/>
        <v>0</v>
      </c>
    </row>
    <row r="31" spans="1:7" s="4" customFormat="1" ht="15.75">
      <c r="A31" s="9"/>
      <c r="B31" s="24" t="s">
        <v>21</v>
      </c>
      <c r="C31" s="10"/>
      <c r="D31" s="12"/>
      <c r="E31" s="12"/>
      <c r="F31" s="12"/>
      <c r="G31" s="11">
        <f t="shared" si="0"/>
        <v>0</v>
      </c>
    </row>
    <row r="32" spans="1:7" s="4" customFormat="1" ht="15.75">
      <c r="A32" s="9"/>
      <c r="B32" s="24" t="s">
        <v>22</v>
      </c>
      <c r="C32" s="10">
        <f>2544+3730+329</f>
        <v>6603</v>
      </c>
      <c r="D32" s="12"/>
      <c r="E32" s="12"/>
      <c r="F32" s="12"/>
      <c r="G32" s="11">
        <f t="shared" si="0"/>
        <v>6603</v>
      </c>
    </row>
    <row r="33" spans="1:7" s="4" customFormat="1" ht="15.75">
      <c r="A33" s="9"/>
      <c r="B33" s="24" t="s">
        <v>23</v>
      </c>
      <c r="C33" s="10"/>
      <c r="D33" s="12"/>
      <c r="E33" s="12"/>
      <c r="F33" s="12"/>
      <c r="G33" s="11">
        <f t="shared" si="0"/>
        <v>0</v>
      </c>
    </row>
    <row r="34" spans="1:7" s="4" customFormat="1" ht="15.75">
      <c r="A34" s="9"/>
      <c r="B34" s="24" t="s">
        <v>24</v>
      </c>
      <c r="C34" s="10"/>
      <c r="D34" s="12"/>
      <c r="E34" s="12"/>
      <c r="F34" s="12"/>
      <c r="G34" s="11">
        <f t="shared" si="0"/>
        <v>0</v>
      </c>
    </row>
    <row r="35" spans="1:7" s="4" customFormat="1" ht="15.75">
      <c r="A35" s="9"/>
      <c r="B35" s="24" t="s">
        <v>25</v>
      </c>
      <c r="C35" s="10"/>
      <c r="D35" s="12"/>
      <c r="E35" s="12"/>
      <c r="F35" s="12"/>
      <c r="G35" s="11">
        <f t="shared" si="0"/>
        <v>0</v>
      </c>
    </row>
    <row r="36" spans="1:7" s="4" customFormat="1" ht="15.75">
      <c r="A36" s="9"/>
      <c r="B36" s="24" t="s">
        <v>26</v>
      </c>
      <c r="C36" s="10"/>
      <c r="D36" s="12"/>
      <c r="E36" s="12"/>
      <c r="F36" s="12"/>
      <c r="G36" s="11">
        <f t="shared" si="0"/>
        <v>0</v>
      </c>
    </row>
    <row r="37" spans="1:7" s="4" customFormat="1" ht="15.75">
      <c r="A37" s="9"/>
      <c r="B37" s="24" t="s">
        <v>27</v>
      </c>
      <c r="C37" s="10"/>
      <c r="D37" s="12"/>
      <c r="E37" s="12"/>
      <c r="F37" s="12"/>
      <c r="G37" s="11">
        <f t="shared" si="0"/>
        <v>0</v>
      </c>
    </row>
    <row r="38" spans="1:7" s="4" customFormat="1" ht="15.75">
      <c r="A38" s="9"/>
      <c r="B38" s="24" t="s">
        <v>28</v>
      </c>
      <c r="C38" s="10"/>
      <c r="D38" s="12"/>
      <c r="E38" s="12"/>
      <c r="F38" s="12"/>
      <c r="G38" s="11">
        <f t="shared" si="0"/>
        <v>0</v>
      </c>
    </row>
    <row r="39" spans="1:7" s="4" customFormat="1" ht="15.75">
      <c r="A39" s="9"/>
      <c r="B39" s="24" t="s">
        <v>29</v>
      </c>
      <c r="C39" s="10">
        <f>15000+22031+5000+2300+3049</f>
        <v>47380</v>
      </c>
      <c r="D39" s="12"/>
      <c r="E39" s="12"/>
      <c r="F39" s="12"/>
      <c r="G39" s="11">
        <f t="shared" si="0"/>
        <v>47380</v>
      </c>
    </row>
    <row r="40" spans="1:7" s="4" customFormat="1" ht="15.75">
      <c r="A40" s="9"/>
      <c r="B40" s="24" t="s">
        <v>30</v>
      </c>
      <c r="C40" s="10"/>
      <c r="D40" s="12"/>
      <c r="E40" s="12"/>
      <c r="F40" s="12"/>
      <c r="G40" s="11">
        <f t="shared" si="0"/>
        <v>0</v>
      </c>
    </row>
    <row r="41" spans="1:7" s="4" customFormat="1" ht="15.75">
      <c r="A41" s="9"/>
      <c r="B41" s="24" t="s">
        <v>31</v>
      </c>
      <c r="C41" s="10"/>
      <c r="D41" s="12"/>
      <c r="E41" s="12"/>
      <c r="F41" s="12"/>
      <c r="G41" s="11">
        <f t="shared" si="0"/>
        <v>0</v>
      </c>
    </row>
    <row r="42" spans="1:7" s="4" customFormat="1" ht="15.75">
      <c r="A42" s="9"/>
      <c r="B42" s="24" t="s">
        <v>32</v>
      </c>
      <c r="C42" s="10"/>
      <c r="D42" s="12"/>
      <c r="E42" s="12"/>
      <c r="F42" s="12"/>
      <c r="G42" s="11">
        <f t="shared" si="0"/>
        <v>0</v>
      </c>
    </row>
    <row r="43" spans="1:7" s="4" customFormat="1" ht="15.75">
      <c r="A43" s="9"/>
      <c r="B43" s="24" t="s">
        <v>33</v>
      </c>
      <c r="C43" s="10">
        <f>1500+3558+4779+822+509</f>
        <v>11168</v>
      </c>
      <c r="D43" s="12"/>
      <c r="E43" s="12"/>
      <c r="F43" s="12"/>
      <c r="G43" s="11">
        <f t="shared" si="0"/>
        <v>11168</v>
      </c>
    </row>
    <row r="44" spans="1:7" s="4" customFormat="1" ht="15.75">
      <c r="A44" s="9"/>
      <c r="B44" s="24" t="s">
        <v>34</v>
      </c>
      <c r="C44" s="10">
        <f>44240+17700</f>
        <v>61940</v>
      </c>
      <c r="D44" s="12"/>
      <c r="E44" s="12"/>
      <c r="F44" s="12"/>
      <c r="G44" s="11">
        <f t="shared" si="0"/>
        <v>61940</v>
      </c>
    </row>
    <row r="45" spans="1:7" s="4" customFormat="1" ht="15.75">
      <c r="A45" s="9"/>
      <c r="B45" s="25" t="s">
        <v>35</v>
      </c>
      <c r="C45" s="10"/>
      <c r="D45" s="12"/>
      <c r="E45" s="12"/>
      <c r="F45" s="12"/>
      <c r="G45" s="11">
        <f t="shared" si="0"/>
        <v>0</v>
      </c>
    </row>
    <row r="46" spans="1:7" s="4" customFormat="1" ht="15.75">
      <c r="A46" s="9"/>
      <c r="B46" s="25" t="s">
        <v>36</v>
      </c>
      <c r="C46" s="10"/>
      <c r="D46" s="12"/>
      <c r="E46" s="12"/>
      <c r="F46" s="12"/>
      <c r="G46" s="11">
        <f t="shared" si="0"/>
        <v>0</v>
      </c>
    </row>
    <row r="47" spans="1:7" s="4" customFormat="1" ht="15.75">
      <c r="A47" s="9"/>
      <c r="B47" s="25" t="s">
        <v>5</v>
      </c>
      <c r="C47" s="10"/>
      <c r="D47" s="12"/>
      <c r="E47" s="12"/>
      <c r="F47" s="12"/>
      <c r="G47" s="11">
        <f t="shared" si="0"/>
        <v>0</v>
      </c>
    </row>
    <row r="48" spans="1:7" s="4" customFormat="1" ht="15.75">
      <c r="A48" s="9"/>
      <c r="B48" s="24" t="s">
        <v>37</v>
      </c>
      <c r="C48" s="10"/>
      <c r="D48" s="12"/>
      <c r="E48" s="12"/>
      <c r="F48" s="12"/>
      <c r="G48" s="11">
        <f t="shared" si="0"/>
        <v>0</v>
      </c>
    </row>
    <row r="49" spans="1:9" s="4" customFormat="1" ht="15.75">
      <c r="A49" s="9">
        <v>41053900</v>
      </c>
      <c r="B49" s="23" t="s">
        <v>38</v>
      </c>
      <c r="C49" s="15">
        <f>SUM(C50:C82)</f>
        <v>1327851</v>
      </c>
      <c r="D49" s="15">
        <f>SUM(D50:D82)</f>
        <v>-300000</v>
      </c>
      <c r="E49" s="15">
        <f>SUM(E50:E82)</f>
        <v>0</v>
      </c>
      <c r="F49" s="15">
        <f>SUM(F50:F82)</f>
        <v>0</v>
      </c>
      <c r="G49" s="11">
        <f>SUM(C49:F49)</f>
        <v>1027851</v>
      </c>
      <c r="I49" s="16">
        <f>G49-1027851</f>
        <v>0</v>
      </c>
    </row>
    <row r="50" spans="1:7" ht="15.75">
      <c r="A50" s="2"/>
      <c r="B50" s="24" t="s">
        <v>6</v>
      </c>
      <c r="C50" s="10">
        <f>20000+47740</f>
        <v>67740</v>
      </c>
      <c r="D50" s="10"/>
      <c r="E50" s="10"/>
      <c r="F50" s="10"/>
      <c r="G50" s="11">
        <f t="shared" si="0"/>
        <v>67740</v>
      </c>
    </row>
    <row r="51" spans="1:7" ht="15.75">
      <c r="A51" s="2"/>
      <c r="B51" s="24" t="s">
        <v>7</v>
      </c>
      <c r="C51" s="10"/>
      <c r="D51" s="13"/>
      <c r="E51" s="14"/>
      <c r="F51" s="13"/>
      <c r="G51" s="11">
        <f t="shared" si="0"/>
        <v>0</v>
      </c>
    </row>
    <row r="52" spans="1:7" ht="15.75">
      <c r="A52" s="2"/>
      <c r="B52" s="24" t="s">
        <v>8</v>
      </c>
      <c r="C52" s="10">
        <v>12500</v>
      </c>
      <c r="D52" s="13"/>
      <c r="E52" s="14"/>
      <c r="F52" s="13"/>
      <c r="G52" s="11">
        <f t="shared" si="0"/>
        <v>12500</v>
      </c>
    </row>
    <row r="53" spans="1:7" ht="15.75">
      <c r="A53" s="2"/>
      <c r="B53" s="24" t="s">
        <v>9</v>
      </c>
      <c r="C53" s="10"/>
      <c r="D53" s="13"/>
      <c r="E53" s="14"/>
      <c r="F53" s="13"/>
      <c r="G53" s="11">
        <f t="shared" si="0"/>
        <v>0</v>
      </c>
    </row>
    <row r="54" spans="1:7" ht="15.75">
      <c r="A54" s="2"/>
      <c r="B54" s="24" t="s">
        <v>10</v>
      </c>
      <c r="C54" s="10"/>
      <c r="D54" s="13"/>
      <c r="E54" s="14"/>
      <c r="F54" s="13"/>
      <c r="G54" s="11">
        <f t="shared" si="0"/>
        <v>0</v>
      </c>
    </row>
    <row r="55" spans="1:7" ht="15.75">
      <c r="A55" s="2"/>
      <c r="B55" s="24" t="s">
        <v>11</v>
      </c>
      <c r="C55" s="10"/>
      <c r="D55" s="13"/>
      <c r="E55" s="14"/>
      <c r="F55" s="13"/>
      <c r="G55" s="11">
        <f t="shared" si="0"/>
        <v>0</v>
      </c>
    </row>
    <row r="56" spans="1:7" ht="15.75">
      <c r="A56" s="2"/>
      <c r="B56" s="24" t="s">
        <v>12</v>
      </c>
      <c r="C56" s="10">
        <f>85000</f>
        <v>85000</v>
      </c>
      <c r="D56" s="13"/>
      <c r="E56" s="14"/>
      <c r="F56" s="13"/>
      <c r="G56" s="11">
        <f t="shared" si="0"/>
        <v>85000</v>
      </c>
    </row>
    <row r="57" spans="1:7" ht="15.75">
      <c r="A57" s="2"/>
      <c r="B57" s="24" t="s">
        <v>13</v>
      </c>
      <c r="C57" s="10"/>
      <c r="D57" s="13"/>
      <c r="E57" s="14"/>
      <c r="F57" s="13"/>
      <c r="G57" s="11">
        <f t="shared" si="0"/>
        <v>0</v>
      </c>
    </row>
    <row r="58" spans="1:7" ht="15.75">
      <c r="A58" s="2"/>
      <c r="B58" s="24" t="s">
        <v>14</v>
      </c>
      <c r="C58" s="10">
        <f>10000+74000</f>
        <v>84000</v>
      </c>
      <c r="D58" s="13"/>
      <c r="E58" s="14"/>
      <c r="F58" s="13"/>
      <c r="G58" s="11">
        <f t="shared" si="0"/>
        <v>84000</v>
      </c>
    </row>
    <row r="59" spans="1:7" ht="15.75">
      <c r="A59" s="2"/>
      <c r="B59" s="24" t="s">
        <v>15</v>
      </c>
      <c r="C59" s="10"/>
      <c r="D59" s="13"/>
      <c r="E59" s="14"/>
      <c r="F59" s="13"/>
      <c r="G59" s="11">
        <f t="shared" si="0"/>
        <v>0</v>
      </c>
    </row>
    <row r="60" spans="1:7" ht="15.75">
      <c r="A60" s="2"/>
      <c r="B60" s="24" t="s">
        <v>16</v>
      </c>
      <c r="C60" s="10"/>
      <c r="D60" s="13"/>
      <c r="E60" s="14"/>
      <c r="F60" s="13"/>
      <c r="G60" s="11">
        <f t="shared" si="0"/>
        <v>0</v>
      </c>
    </row>
    <row r="61" spans="1:7" ht="15.75">
      <c r="A61" s="2"/>
      <c r="B61" s="24" t="s">
        <v>17</v>
      </c>
      <c r="C61" s="10">
        <v>4078</v>
      </c>
      <c r="D61" s="13"/>
      <c r="E61" s="14"/>
      <c r="F61" s="13"/>
      <c r="G61" s="11">
        <f t="shared" si="0"/>
        <v>4078</v>
      </c>
    </row>
    <row r="62" spans="1:7" ht="15.75">
      <c r="A62" s="2"/>
      <c r="B62" s="24" t="s">
        <v>18</v>
      </c>
      <c r="C62" s="10">
        <f>10000+63000+9000+20000+65000+13070</f>
        <v>180070</v>
      </c>
      <c r="D62" s="13"/>
      <c r="E62" s="14"/>
      <c r="F62" s="13"/>
      <c r="G62" s="11">
        <f t="shared" si="0"/>
        <v>180070</v>
      </c>
    </row>
    <row r="63" spans="1:7" ht="15.75">
      <c r="A63" s="2"/>
      <c r="B63" s="24" t="s">
        <v>19</v>
      </c>
      <c r="C63" s="10"/>
      <c r="D63" s="13"/>
      <c r="E63" s="14"/>
      <c r="F63" s="13"/>
      <c r="G63" s="11">
        <f t="shared" si="0"/>
        <v>0</v>
      </c>
    </row>
    <row r="64" spans="1:7" ht="15.75">
      <c r="A64" s="2"/>
      <c r="B64" s="24" t="s">
        <v>20</v>
      </c>
      <c r="C64" s="10"/>
      <c r="D64" s="13"/>
      <c r="E64" s="14"/>
      <c r="F64" s="13"/>
      <c r="G64" s="11">
        <f t="shared" si="0"/>
        <v>0</v>
      </c>
    </row>
    <row r="65" spans="1:7" ht="13.5" customHeight="1">
      <c r="A65" s="2"/>
      <c r="B65" s="24" t="s">
        <v>21</v>
      </c>
      <c r="C65" s="10"/>
      <c r="D65" s="13"/>
      <c r="E65" s="14"/>
      <c r="F65" s="13"/>
      <c r="G65" s="11">
        <f t="shared" si="0"/>
        <v>0</v>
      </c>
    </row>
    <row r="66" spans="1:7" ht="15.75">
      <c r="A66" s="2"/>
      <c r="B66" s="24" t="s">
        <v>22</v>
      </c>
      <c r="C66" s="10"/>
      <c r="D66" s="13"/>
      <c r="E66" s="14"/>
      <c r="F66" s="13"/>
      <c r="G66" s="11">
        <f t="shared" si="0"/>
        <v>0</v>
      </c>
    </row>
    <row r="67" spans="1:7" ht="15.75">
      <c r="A67" s="2"/>
      <c r="B67" s="24" t="s">
        <v>23</v>
      </c>
      <c r="C67" s="10"/>
      <c r="D67" s="13"/>
      <c r="E67" s="14"/>
      <c r="F67" s="13"/>
      <c r="G67" s="11">
        <f t="shared" si="0"/>
        <v>0</v>
      </c>
    </row>
    <row r="68" spans="1:7" ht="15.75">
      <c r="A68" s="2"/>
      <c r="B68" s="24" t="s">
        <v>24</v>
      </c>
      <c r="C68" s="10"/>
      <c r="D68" s="13"/>
      <c r="E68" s="14"/>
      <c r="F68" s="13"/>
      <c r="G68" s="11">
        <f t="shared" si="0"/>
        <v>0</v>
      </c>
    </row>
    <row r="69" spans="1:7" ht="15.75">
      <c r="A69" s="2"/>
      <c r="B69" s="24" t="s">
        <v>25</v>
      </c>
      <c r="C69" s="10"/>
      <c r="D69" s="13"/>
      <c r="E69" s="14"/>
      <c r="F69" s="13"/>
      <c r="G69" s="11">
        <f t="shared" si="0"/>
        <v>0</v>
      </c>
    </row>
    <row r="70" spans="1:7" ht="15.75">
      <c r="A70" s="2"/>
      <c r="B70" s="24" t="s">
        <v>26</v>
      </c>
      <c r="C70" s="10">
        <v>13500</v>
      </c>
      <c r="D70" s="13"/>
      <c r="E70" s="14"/>
      <c r="F70" s="13"/>
      <c r="G70" s="11">
        <f t="shared" si="0"/>
        <v>13500</v>
      </c>
    </row>
    <row r="71" spans="1:7" ht="15.75">
      <c r="A71" s="2"/>
      <c r="B71" s="24" t="s">
        <v>27</v>
      </c>
      <c r="C71" s="10">
        <f>163040+32000+39380</f>
        <v>234420</v>
      </c>
      <c r="D71" s="13"/>
      <c r="E71" s="14"/>
      <c r="F71" s="13"/>
      <c r="G71" s="11">
        <f t="shared" si="0"/>
        <v>234420</v>
      </c>
    </row>
    <row r="72" spans="1:7" ht="15.75">
      <c r="A72" s="2"/>
      <c r="B72" s="24" t="s">
        <v>28</v>
      </c>
      <c r="C72" s="10">
        <v>18000</v>
      </c>
      <c r="D72" s="13"/>
      <c r="E72" s="14"/>
      <c r="F72" s="13"/>
      <c r="G72" s="11">
        <f t="shared" si="0"/>
        <v>18000</v>
      </c>
    </row>
    <row r="73" spans="1:7" ht="15.75">
      <c r="A73" s="2"/>
      <c r="B73" s="24" t="s">
        <v>29</v>
      </c>
      <c r="C73" s="10">
        <f>44312+22512</f>
        <v>66824</v>
      </c>
      <c r="D73" s="13"/>
      <c r="E73" s="14"/>
      <c r="F73" s="13"/>
      <c r="G73" s="11">
        <f aca="true" t="shared" si="1" ref="G73:G82">SUM(C73:F73)</f>
        <v>66824</v>
      </c>
    </row>
    <row r="74" spans="1:7" ht="15.75">
      <c r="A74" s="2"/>
      <c r="B74" s="24" t="s">
        <v>30</v>
      </c>
      <c r="C74" s="10"/>
      <c r="D74" s="13"/>
      <c r="E74" s="14"/>
      <c r="F74" s="13"/>
      <c r="G74" s="11">
        <f t="shared" si="1"/>
        <v>0</v>
      </c>
    </row>
    <row r="75" spans="1:7" ht="15.75">
      <c r="A75" s="2"/>
      <c r="B75" s="24" t="s">
        <v>31</v>
      </c>
      <c r="C75" s="10"/>
      <c r="D75" s="13"/>
      <c r="E75" s="14"/>
      <c r="F75" s="13"/>
      <c r="G75" s="11">
        <f t="shared" si="1"/>
        <v>0</v>
      </c>
    </row>
    <row r="76" spans="1:7" ht="15.75">
      <c r="A76" s="2"/>
      <c r="B76" s="24" t="s">
        <v>32</v>
      </c>
      <c r="C76" s="10">
        <f>10000+14600+3473+7900</f>
        <v>35973</v>
      </c>
      <c r="D76" s="13"/>
      <c r="E76" s="14"/>
      <c r="F76" s="13"/>
      <c r="G76" s="11">
        <f t="shared" si="1"/>
        <v>35973</v>
      </c>
    </row>
    <row r="77" spans="1:7" ht="15.75">
      <c r="A77" s="2"/>
      <c r="B77" s="24" t="s">
        <v>33</v>
      </c>
      <c r="C77" s="10"/>
      <c r="D77" s="13"/>
      <c r="E77" s="14"/>
      <c r="F77" s="13"/>
      <c r="G77" s="11">
        <f t="shared" si="1"/>
        <v>0</v>
      </c>
    </row>
    <row r="78" spans="1:7" ht="15.75">
      <c r="A78" s="2"/>
      <c r="B78" s="24" t="s">
        <v>34</v>
      </c>
      <c r="C78" s="10"/>
      <c r="D78" s="13"/>
      <c r="E78" s="14"/>
      <c r="F78" s="13"/>
      <c r="G78" s="11">
        <f t="shared" si="1"/>
        <v>0</v>
      </c>
    </row>
    <row r="79" spans="1:7" ht="15.75">
      <c r="A79" s="2"/>
      <c r="B79" s="25" t="s">
        <v>35</v>
      </c>
      <c r="C79" s="10">
        <f>15000</f>
        <v>15000</v>
      </c>
      <c r="D79" s="13"/>
      <c r="E79" s="14"/>
      <c r="F79" s="13"/>
      <c r="G79" s="11">
        <f t="shared" si="1"/>
        <v>15000</v>
      </c>
    </row>
    <row r="80" spans="1:7" ht="15.75">
      <c r="A80" s="2"/>
      <c r="B80" s="25" t="s">
        <v>36</v>
      </c>
      <c r="C80" s="10">
        <f>220000+83800+206946</f>
        <v>510746</v>
      </c>
      <c r="D80" s="13"/>
      <c r="E80" s="14"/>
      <c r="F80" s="13"/>
      <c r="G80" s="11">
        <f t="shared" si="1"/>
        <v>510746</v>
      </c>
    </row>
    <row r="81" spans="1:7" ht="15.75">
      <c r="A81" s="2"/>
      <c r="B81" s="25" t="s">
        <v>5</v>
      </c>
      <c r="C81" s="12"/>
      <c r="D81" s="13"/>
      <c r="E81" s="14"/>
      <c r="F81" s="13"/>
      <c r="G81" s="11">
        <f t="shared" si="1"/>
        <v>0</v>
      </c>
    </row>
    <row r="82" spans="1:7" ht="15.75">
      <c r="A82" s="2"/>
      <c r="B82" s="24" t="s">
        <v>37</v>
      </c>
      <c r="C82" s="12"/>
      <c r="D82" s="13">
        <v>-300000</v>
      </c>
      <c r="E82" s="14"/>
      <c r="F82" s="13"/>
      <c r="G82" s="11">
        <f t="shared" si="1"/>
        <v>-300000</v>
      </c>
    </row>
    <row r="83" spans="1:7" s="18" customFormat="1" ht="23.25" customHeight="1">
      <c r="A83" s="17"/>
      <c r="B83" s="21" t="s">
        <v>50</v>
      </c>
      <c r="C83" s="15">
        <f>SUM(C9:C15,C49)</f>
        <v>29078577</v>
      </c>
      <c r="D83" s="15">
        <f>SUM(D9:D15,D49)</f>
        <v>-300000</v>
      </c>
      <c r="E83" s="15">
        <f>SUM(E9:E15,E49)</f>
        <v>1181380</v>
      </c>
      <c r="F83" s="15">
        <f>SUM(F9:F15,F49)</f>
        <v>0</v>
      </c>
      <c r="G83" s="22">
        <f>SUM(G9:G15,G49)</f>
        <v>29959957</v>
      </c>
    </row>
    <row r="84" spans="1:6" s="20" customFormat="1" ht="18.75">
      <c r="A84" s="19"/>
      <c r="C84" s="29">
        <f>SUM(C83:D83)</f>
        <v>28778577</v>
      </c>
      <c r="D84" s="29"/>
      <c r="E84" s="29">
        <f>SUM(E83:F83)</f>
        <v>1181380</v>
      </c>
      <c r="F84" s="29"/>
    </row>
    <row r="86" ht="12.75">
      <c r="G86" s="16"/>
    </row>
  </sheetData>
  <sheetProtection/>
  <mergeCells count="7">
    <mergeCell ref="C84:D84"/>
    <mergeCell ref="E84:F84"/>
    <mergeCell ref="A4:G4"/>
    <mergeCell ref="C6:D6"/>
    <mergeCell ref="G6:G7"/>
    <mergeCell ref="A8:G8"/>
    <mergeCell ref="E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  <rowBreaks count="1" manualBreakCount="1"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2019-02-12T08:02:24Z</cp:lastPrinted>
  <dcterms:created xsi:type="dcterms:W3CDTF">2017-03-17T07:10:26Z</dcterms:created>
  <dcterms:modified xsi:type="dcterms:W3CDTF">2019-02-12T08:02:25Z</dcterms:modified>
  <cp:category/>
  <cp:version/>
  <cp:contentType/>
  <cp:contentStatus/>
</cp:coreProperties>
</file>