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9120" activeTab="0"/>
  </bookViews>
  <sheets>
    <sheet name="ЗАЛИШКИ НА 01.04 " sheetId="1" r:id="rId1"/>
    <sheet name="Структура" sheetId="2" r:id="rId2"/>
  </sheets>
  <definedNames>
    <definedName name="_xlnm._FilterDatabase" localSheetId="0" hidden="1">'ЗАЛИШКИ НА 01.04 '!$A$10:$J$43</definedName>
    <definedName name="_xlnm.Print_Area" localSheetId="0">'ЗАЛИШКИ НА 01.04 '!$A$1:$G$129</definedName>
    <definedName name="_xlnm.Print_Area" localSheetId="1">'Структура'!$A$1:$C$21</definedName>
    <definedName name="сH5">#REF!</definedName>
  </definedNames>
  <calcPr fullCalcOnLoad="1" refMode="R1C1"/>
</workbook>
</file>

<file path=xl/sharedStrings.xml><?xml version="1.0" encoding="utf-8"?>
<sst xmlns="http://schemas.openxmlformats.org/spreadsheetml/2006/main" count="197" uniqueCount="123">
  <si>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</si>
  <si>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</si>
  <si>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</si>
  <si>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</si>
  <si>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</si>
  <si>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</si>
  <si>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</si>
  <si>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</si>
  <si>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</si>
  <si>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</si>
  <si>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</si>
  <si>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</si>
  <si>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</si>
  <si>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</si>
  <si>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</si>
  <si>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</si>
  <si>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</si>
  <si>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</si>
  <si>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</si>
  <si>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</si>
  <si>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</si>
  <si>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 xml:space="preserve">Начальник фінансового управління 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</si>
  <si>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</si>
  <si>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</si>
  <si>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</si>
  <si>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</si>
  <si>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</si>
  <si>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</si>
  <si>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</si>
  <si>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</si>
  <si>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</si>
  <si>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</si>
  <si>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</si>
  <si>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</si>
  <si>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</si>
  <si>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</si>
  <si>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</si>
  <si>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-мат.допомога</t>
  </si>
  <si>
    <t>Загальний фонд котловий рахунок</t>
  </si>
  <si>
    <t>Загальний фонд Освітня субвенція</t>
  </si>
  <si>
    <t>КПКВ</t>
  </si>
  <si>
    <t xml:space="preserve">Залиш.на котловому рахунку  на 01.01.18р- 5 631 359,61 грн., з них: обор-кас. готівка -10 000 грн. </t>
  </si>
  <si>
    <t>Спеціальний фонд соц.ек.розвиток</t>
  </si>
  <si>
    <t xml:space="preserve">Залиш. на 01.01.18р- 461873,77 грн. </t>
  </si>
  <si>
    <t>Загальний  фонд соц.-економ.розвиток</t>
  </si>
  <si>
    <t>Залиш. на 01.01.18р-1 430 000,00 грн. в тому числі:</t>
  </si>
  <si>
    <t>Придбання медобладнання для Іванівської амбулаторії ЗПСМ</t>
  </si>
  <si>
    <t>Придбання меблів для Іванівської амбулаторії ЗПСМ</t>
  </si>
  <si>
    <t>0217363</t>
  </si>
  <si>
    <t>Придбання комп`ютерної техніки та мультимедійного обладнання для Киселівського НВК</t>
  </si>
  <si>
    <t>Придбання комплекту меблів для Киселівського НВК</t>
  </si>
  <si>
    <t>0617363</t>
  </si>
  <si>
    <t>Придбання комплекту меблів для Олишівської ЗОШ</t>
  </si>
  <si>
    <t xml:space="preserve">Придбання комп’ютерної техніки та мультимедійного обладнання для Олишівської </t>
  </si>
  <si>
    <r>
      <t>Залиш. на 01.01.18р- 3503626,71 грн.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</t>
    </r>
  </si>
  <si>
    <t>Спеціальний фонд відшкодування сільгоспвтрат</t>
  </si>
  <si>
    <t>Залиш. на 01.01.18р-103246,5 грн. в тому числі:</t>
  </si>
  <si>
    <t>Спецфонд соц-економ.розвиток</t>
  </si>
  <si>
    <t xml:space="preserve">Залиш. на 01.01.18р- 14,00 грн. </t>
  </si>
  <si>
    <t>Спецфонд- бюджет розвитку</t>
  </si>
  <si>
    <t>Капітальний ремонт Олишівської ЗОШ І-ІІІ ступенів Чернігівської районної ради Чернігівської області за адресою: смт. Олишівка, вул. Шкільна, 11 (заміні вікон та дверей)</t>
  </si>
  <si>
    <t>Капітальний ремонт технологічного обладнання котельні Олишівської ЗОШ I—III ст., розташованої за адресою: Чернігівська область, Чернігівський район, с. Олишівка, вул. Шкільна, 11</t>
  </si>
  <si>
    <t>Капітальний ремонт будівлі Редьківського НВК за адресою: с. Редьківка, вул. Процька, 12, Чернігівського району Чернігівської області (заміна вікон, вхідних дверей та утеплення горищного перекриття)</t>
  </si>
  <si>
    <t>0150</t>
  </si>
  <si>
    <t>На виплату заробітної плати працівникам районної ради</t>
  </si>
  <si>
    <t>1020</t>
  </si>
  <si>
    <t>На виплату заробітної плати МОП по ЗОШ</t>
  </si>
  <si>
    <t>2010</t>
  </si>
  <si>
    <t>На виплату заробітної плати працівникам лікарні</t>
  </si>
  <si>
    <t>3121</t>
  </si>
  <si>
    <t>На виплату заробітної плати працівникам центру соц.служб для молоді</t>
  </si>
  <si>
    <t>3104</t>
  </si>
  <si>
    <t xml:space="preserve">На виплату заробітної плати працівникам терцентру </t>
  </si>
  <si>
    <t>4000</t>
  </si>
  <si>
    <t>На виплату заробітної плати працівникам культури</t>
  </si>
  <si>
    <t>5053</t>
  </si>
  <si>
    <t>На виплату заробітної плати працівникам ФСТ Колос</t>
  </si>
  <si>
    <t>Перевиконання доходної частини станом на 01.04.2018 р.</t>
  </si>
  <si>
    <t xml:space="preserve">Планується направити  станом  на 22.05.2018р. -                     </t>
  </si>
  <si>
    <t xml:space="preserve">Очікуємий залишок станом на 22.05.2018 року -            </t>
  </si>
  <si>
    <t>від перевиконання на з-ту</t>
  </si>
  <si>
    <t>Придбання обладнання для інноваційного тренінгового класу Киїнської ЗОШ</t>
  </si>
  <si>
    <t>Оснащення закладів загальної середньої освіти засобами навчання з фізики, хімії, біології, георгафії</t>
  </si>
  <si>
    <t>Заміна освітлення</t>
  </si>
  <si>
    <t>Придбання комплектів меблів для навчальних закладів</t>
  </si>
  <si>
    <t>Придбання персональних комп"ютерів та ноутбуків для початкової школи</t>
  </si>
  <si>
    <t>Придбання радіатору для Трисвятськослобідської ЗОШ</t>
  </si>
  <si>
    <t>Придбання котла для Кувечицької ЗОШ</t>
  </si>
  <si>
    <t>Придбання котла для Ст.Білоуської ЗОШ</t>
  </si>
  <si>
    <t>Придбання вузлів обліку газу</t>
  </si>
  <si>
    <t>Капітальний ремонт котельні Брусилівської ЗОШ</t>
  </si>
  <si>
    <t>Капітальний ремонт котельні Рудківської  ЗОШ</t>
  </si>
  <si>
    <t>Оплата теплопостачання</t>
  </si>
  <si>
    <t>Оплата електроенергії</t>
  </si>
  <si>
    <t>розрахунок з залишку на з-ту</t>
  </si>
  <si>
    <t>5621359,61*90% = 5059223,649 -499223,649(співфін-ня )-60000 (енергоносії)=</t>
  </si>
  <si>
    <t>Оплата послуг з охорони приміщення</t>
  </si>
  <si>
    <t>Предмети, матеріали та обладнання</t>
  </si>
  <si>
    <t>інші видатки</t>
  </si>
  <si>
    <t>Придбання бензину</t>
  </si>
  <si>
    <t>Придбання мікрофонів з тримачами</t>
  </si>
  <si>
    <t>Придбання підставок для звуков.колонок</t>
  </si>
  <si>
    <t>Придбання вогнегасників</t>
  </si>
  <si>
    <t>Виготовлення тех. документації на гараж</t>
  </si>
  <si>
    <t>Ремонт обладнання</t>
  </si>
  <si>
    <t>Проведення виробничого лабороторного контролю якості готових страв</t>
  </si>
  <si>
    <t>7322</t>
  </si>
  <si>
    <t>Експертиза по реконструкції системи газопостачання котельні КЛПЗ Чернігівська ЦРЛ</t>
  </si>
  <si>
    <t>Кап.ремонт фасаду Седнівського НВК</t>
  </si>
  <si>
    <t>Реконструкція системи газопостачання котельні ЦРЛ</t>
  </si>
  <si>
    <t>на з-ту</t>
  </si>
  <si>
    <t>Залишки станом на 01.01.2018</t>
  </si>
  <si>
    <t>Структура направлення залишків коштів на котловому рахунку, що склалися станом на 01.01.2018 р.</t>
  </si>
  <si>
    <t>На оплату енергоносіїв</t>
  </si>
  <si>
    <t>Оплата газопостачання</t>
  </si>
  <si>
    <t>Спрямовано станом на 01.11.2018 р.</t>
  </si>
  <si>
    <t>Поточний ремонт поліклінічного відділення</t>
  </si>
  <si>
    <t>7363</t>
  </si>
  <si>
    <t>На забезпечення співфінансування по субвенції з ДБ на заходи соц.-ек.розвитку</t>
  </si>
  <si>
    <t xml:space="preserve"> на 01.01.2019</t>
  </si>
  <si>
    <t xml:space="preserve">Направлено  станом  на 31.12.2018р. -                     </t>
  </si>
  <si>
    <t xml:space="preserve">Залишок станом на 31.12.2018року -            </t>
  </si>
  <si>
    <t xml:space="preserve">Залишок станом на 31.12.2018 року -            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</si>
</sst>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00"/>
    <numFmt numFmtId="175" formatCode="#,##0.0"/>
    <numFmt numFmtId="176" formatCode="#,##0;[Red]#,##0"/>
    <numFmt numFmtId="177" formatCode="#,##0&quot;р.&quot;_);\(#,##0&quot;р.&quot;\)"/>
    <numFmt numFmtId="178" formatCode="0.0_)"/>
    <numFmt numFmtId="179" formatCode="0.0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"/>
    <numFmt numFmtId="204" formatCode="#,##0.0\ &quot;грн.&quot;;[Red]\-#,##0.0\ &quot;грн.&quot;"/>
    <numFmt numFmtId="205" formatCode="#,##0.000\ &quot;грн.&quot;;[Red]\-#,##0.000\ &quot;грн.&quot;"/>
    <numFmt numFmtId="206" formatCode="#,##0.0000\ &quot;грн.&quot;;[Red]\-#,##0.0000\ &quot;грн.&quot;"/>
    <numFmt numFmtId="207" formatCode="#,##0.0000_ ;[Red]\-#,##0.0000\ "/>
    <numFmt numFmtId="208" formatCode="#,##0.000_ ;[Red]\-#,##0.000\ "/>
    <numFmt numFmtId="209" formatCode="#,##0.00_ ;[Red]\-#,##0.00\ "/>
    <numFmt numFmtId="210" formatCode="#,##0.0_ ;[Red]\-#,##0.0\ "/>
    <numFmt numFmtId="211" formatCode="#,##0_ ;[Red]\-#,##0\ 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8"/>
      <name val="Tahoma"/>
      <family val="2"/>
    </font>
    <font>
      <sz val="16"/>
      <name val="Arial Cyr"/>
      <family val="0"/>
    </font>
    <font>
      <sz val="10"/>
      <name val="Helv"/>
      <family val="0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5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Alignment="1">
      <alignment/>
    </xf>
    <xf numFmtId="9" fontId="16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0" borderId="1" xfId="0" applyBorder="1" applyAlignment="1">
      <alignment wrapText="1"/>
    </xf>
    <xf numFmtId="2" fontId="7" fillId="0" borderId="0" xfId="0" applyNumberFormat="1" applyFont="1" applyAlignment="1">
      <alignment/>
    </xf>
    <xf numFmtId="0" fontId="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left"/>
    </xf>
    <xf numFmtId="2" fontId="16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4" fontId="9" fillId="0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33"/>
  <sheetViews>
    <sheetView tabSelected="1" view="pageBreakPreview" zoomScaleSheetLayoutView="100" workbookViewId="0" topLeftCell="A97">
      <selection activeCell="A49" sqref="A49"/>
    </sheetView>
  </sheetViews>
  <sheetFormatPr defaultColWidth="9.00390625" defaultRowHeight="12.75"/>
  <cols>
    <col min="1" max="1" width="8.125" style="0" customWidth="1"/>
    <col min="2" max="2" width="11.375" style="0" customWidth="1"/>
    <col min="3" max="3" width="11.625" style="0" customWidth="1"/>
    <col min="4" max="4" width="8.875" style="0" customWidth="1"/>
    <col min="5" max="5" width="14.875" style="0" customWidth="1"/>
    <col min="6" max="6" width="57.125" style="0" customWidth="1"/>
    <col min="7" max="7" width="13.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92" t="s">
        <v>6</v>
      </c>
      <c r="C2" s="92"/>
      <c r="D2" s="92"/>
      <c r="E2" s="92"/>
      <c r="F2" s="92"/>
      <c r="G2" s="2"/>
    </row>
    <row r="3" spans="1:7" ht="15" customHeight="1">
      <c r="A3" s="1"/>
      <c r="B3" s="92" t="s">
        <v>119</v>
      </c>
      <c r="C3" s="92"/>
      <c r="D3" s="92"/>
      <c r="E3" s="92"/>
      <c r="F3" s="92"/>
      <c r="G3" s="2"/>
    </row>
    <row r="4" spans="1:7" ht="15.75">
      <c r="A4" s="1"/>
      <c r="B4" s="92" t="s">
        <v>38</v>
      </c>
      <c r="C4" s="92"/>
      <c r="D4" s="92"/>
      <c r="E4" s="92"/>
      <c r="F4" s="92"/>
      <c r="G4" s="1" t="s">
        <v>4</v>
      </c>
    </row>
    <row r="5" spans="1:8" ht="28.5" customHeight="1">
      <c r="A5" s="97" t="s">
        <v>41</v>
      </c>
      <c r="B5" s="97"/>
      <c r="C5" s="97"/>
      <c r="D5" s="97"/>
      <c r="E5" s="97"/>
      <c r="F5" s="97"/>
      <c r="G5" s="77">
        <f>5631359.61-10000</f>
        <v>5621359.61</v>
      </c>
      <c r="H5" s="52">
        <f>G5+G46+G60</f>
        <v>10554986.32</v>
      </c>
    </row>
    <row r="6" spans="1:8" ht="18" customHeight="1">
      <c r="A6" s="85" t="s">
        <v>120</v>
      </c>
      <c r="B6" s="85"/>
      <c r="C6" s="85"/>
      <c r="D6" s="85"/>
      <c r="E6" s="85"/>
      <c r="F6" s="85"/>
      <c r="G6" s="25">
        <f>E36</f>
        <v>5615141.11</v>
      </c>
      <c r="H6" s="52">
        <f>E36+E57+E76</f>
        <v>10548767.82</v>
      </c>
    </row>
    <row r="7" spans="1:8" ht="21.75" customHeight="1">
      <c r="A7" s="98" t="s">
        <v>121</v>
      </c>
      <c r="B7" s="98"/>
      <c r="C7" s="98"/>
      <c r="D7" s="98"/>
      <c r="E7" s="98"/>
      <c r="F7" s="98"/>
      <c r="G7" s="26">
        <f>G5-G6</f>
        <v>6218.5</v>
      </c>
      <c r="H7" s="52">
        <f>H5-H6</f>
        <v>6218.5</v>
      </c>
    </row>
    <row r="8" spans="1:7" ht="28.5" customHeight="1">
      <c r="A8" s="53"/>
      <c r="B8" s="92" t="s">
        <v>94</v>
      </c>
      <c r="C8" s="92"/>
      <c r="D8" s="92"/>
      <c r="E8" s="99" t="s">
        <v>95</v>
      </c>
      <c r="F8" s="99"/>
      <c r="G8" s="54">
        <v>4500000</v>
      </c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.75">
      <c r="A10" s="93" t="s">
        <v>0</v>
      </c>
      <c r="B10" s="93" t="s">
        <v>10</v>
      </c>
      <c r="C10" s="90" t="s">
        <v>40</v>
      </c>
      <c r="D10" s="93" t="s">
        <v>1</v>
      </c>
      <c r="E10" s="90" t="s">
        <v>2</v>
      </c>
      <c r="F10" s="90" t="s">
        <v>3</v>
      </c>
      <c r="G10" s="1"/>
    </row>
    <row r="11" spans="1:7" ht="13.5" customHeight="1">
      <c r="A11" s="93"/>
      <c r="B11" s="93"/>
      <c r="C11" s="91"/>
      <c r="D11" s="93"/>
      <c r="E11" s="91"/>
      <c r="F11" s="91"/>
      <c r="G11" s="1"/>
    </row>
    <row r="12" spans="1:7" s="11" customFormat="1" ht="0.75" customHeight="1">
      <c r="A12" s="58">
        <v>1</v>
      </c>
      <c r="B12" s="58">
        <v>10116</v>
      </c>
      <c r="C12" s="68" t="s">
        <v>63</v>
      </c>
      <c r="D12" s="58">
        <v>2100</v>
      </c>
      <c r="E12" s="70"/>
      <c r="F12" s="59" t="s">
        <v>64</v>
      </c>
      <c r="G12" s="1"/>
    </row>
    <row r="13" spans="1:7" s="11" customFormat="1" ht="14.25" customHeight="1">
      <c r="A13" s="58">
        <v>1</v>
      </c>
      <c r="B13" s="58">
        <v>10116</v>
      </c>
      <c r="C13" s="68" t="s">
        <v>63</v>
      </c>
      <c r="D13" s="58">
        <v>2271</v>
      </c>
      <c r="E13" s="70">
        <v>45000</v>
      </c>
      <c r="F13" s="59" t="s">
        <v>92</v>
      </c>
      <c r="G13" s="1"/>
    </row>
    <row r="14" spans="1:7" s="11" customFormat="1" ht="14.25" customHeight="1">
      <c r="A14" s="58">
        <v>2</v>
      </c>
      <c r="B14" s="58">
        <v>10116</v>
      </c>
      <c r="C14" s="68" t="s">
        <v>63</v>
      </c>
      <c r="D14" s="58">
        <v>2273</v>
      </c>
      <c r="E14" s="70">
        <v>15000</v>
      </c>
      <c r="F14" s="59" t="s">
        <v>93</v>
      </c>
      <c r="G14" s="1"/>
    </row>
    <row r="15" spans="1:7" s="11" customFormat="1" ht="14.25" customHeight="1">
      <c r="A15" s="58">
        <v>3</v>
      </c>
      <c r="B15" s="58">
        <v>10116</v>
      </c>
      <c r="C15" s="68" t="s">
        <v>63</v>
      </c>
      <c r="D15" s="58">
        <v>2240</v>
      </c>
      <c r="E15" s="70">
        <v>72200</v>
      </c>
      <c r="F15" s="59" t="s">
        <v>96</v>
      </c>
      <c r="G15" s="1"/>
    </row>
    <row r="16" spans="1:7" s="11" customFormat="1" ht="14.25" customHeight="1">
      <c r="A16" s="58">
        <v>4</v>
      </c>
      <c r="B16" s="58">
        <v>10116</v>
      </c>
      <c r="C16" s="68" t="s">
        <v>63</v>
      </c>
      <c r="D16" s="58">
        <v>2210</v>
      </c>
      <c r="E16" s="70">
        <v>8400</v>
      </c>
      <c r="F16" s="59" t="s">
        <v>97</v>
      </c>
      <c r="G16" s="1"/>
    </row>
    <row r="17" spans="1:7" s="11" customFormat="1" ht="14.25" customHeight="1">
      <c r="A17" s="58">
        <v>5</v>
      </c>
      <c r="B17" s="58">
        <v>10116</v>
      </c>
      <c r="C17" s="68" t="s">
        <v>63</v>
      </c>
      <c r="D17" s="58">
        <v>2282</v>
      </c>
      <c r="E17" s="70">
        <v>4000</v>
      </c>
      <c r="F17" s="59" t="s">
        <v>98</v>
      </c>
      <c r="G17" s="1"/>
    </row>
    <row r="18" spans="1:7" s="11" customFormat="1" ht="14.25" customHeight="1">
      <c r="A18" s="58">
        <v>6</v>
      </c>
      <c r="B18" s="58">
        <v>70201</v>
      </c>
      <c r="C18" s="68" t="s">
        <v>65</v>
      </c>
      <c r="D18" s="58">
        <v>2100</v>
      </c>
      <c r="E18" s="70">
        <v>1324600</v>
      </c>
      <c r="F18" s="59" t="s">
        <v>66</v>
      </c>
      <c r="G18" s="1"/>
    </row>
    <row r="19" spans="1:7" s="11" customFormat="1" ht="14.25" customHeight="1">
      <c r="A19" s="58">
        <v>7</v>
      </c>
      <c r="B19" s="58">
        <v>70201</v>
      </c>
      <c r="C19" s="68" t="s">
        <v>65</v>
      </c>
      <c r="D19" s="58">
        <v>3132</v>
      </c>
      <c r="E19" s="70">
        <v>100000</v>
      </c>
      <c r="F19" s="59" t="s">
        <v>108</v>
      </c>
      <c r="G19" s="1"/>
    </row>
    <row r="20" spans="1:7" s="11" customFormat="1" ht="15" customHeight="1">
      <c r="A20" s="58">
        <v>8</v>
      </c>
      <c r="B20" s="58">
        <v>80101</v>
      </c>
      <c r="C20" s="68" t="s">
        <v>67</v>
      </c>
      <c r="D20" s="58">
        <v>2100</v>
      </c>
      <c r="E20" s="70">
        <v>2501900</v>
      </c>
      <c r="F20" s="59" t="s">
        <v>68</v>
      </c>
      <c r="G20" s="1"/>
    </row>
    <row r="21" spans="1:7" s="11" customFormat="1" ht="15" customHeight="1">
      <c r="A21" s="58">
        <v>9</v>
      </c>
      <c r="B21" s="58"/>
      <c r="C21" s="68" t="s">
        <v>106</v>
      </c>
      <c r="D21" s="58">
        <v>3210</v>
      </c>
      <c r="E21" s="70">
        <v>350000</v>
      </c>
      <c r="F21" s="59" t="s">
        <v>109</v>
      </c>
      <c r="G21" s="1"/>
    </row>
    <row r="22" spans="1:7" s="11" customFormat="1" ht="29.25" customHeight="1">
      <c r="A22" s="58">
        <v>10</v>
      </c>
      <c r="B22" s="58">
        <v>90101</v>
      </c>
      <c r="C22" s="68" t="s">
        <v>69</v>
      </c>
      <c r="D22" s="58">
        <v>2100</v>
      </c>
      <c r="E22" s="70">
        <v>42700</v>
      </c>
      <c r="F22" s="59" t="s">
        <v>70</v>
      </c>
      <c r="G22" s="1"/>
    </row>
    <row r="23" spans="1:7" s="11" customFormat="1" ht="15.75" customHeight="1">
      <c r="A23" s="58">
        <v>11</v>
      </c>
      <c r="B23" s="58">
        <v>91204</v>
      </c>
      <c r="C23" s="68" t="s">
        <v>71</v>
      </c>
      <c r="D23" s="58">
        <v>2100</v>
      </c>
      <c r="E23" s="70">
        <v>302400</v>
      </c>
      <c r="F23" s="59" t="s">
        <v>72</v>
      </c>
      <c r="G23" s="1"/>
    </row>
    <row r="24" spans="1:7" s="11" customFormat="1" ht="17.25" customHeight="1">
      <c r="A24" s="58">
        <v>12</v>
      </c>
      <c r="B24" s="58">
        <v>110000</v>
      </c>
      <c r="C24" s="68" t="s">
        <v>73</v>
      </c>
      <c r="D24" s="58">
        <v>2100</v>
      </c>
      <c r="E24" s="70">
        <v>317150</v>
      </c>
      <c r="F24" s="59" t="s">
        <v>74</v>
      </c>
      <c r="G24" s="1"/>
    </row>
    <row r="25" spans="1:7" s="11" customFormat="1" ht="17.25" customHeight="1">
      <c r="A25" s="58">
        <v>13</v>
      </c>
      <c r="B25" s="58">
        <v>110000</v>
      </c>
      <c r="C25" s="68" t="s">
        <v>73</v>
      </c>
      <c r="D25" s="58">
        <v>2210</v>
      </c>
      <c r="E25" s="70">
        <v>14700</v>
      </c>
      <c r="F25" s="59" t="s">
        <v>99</v>
      </c>
      <c r="G25" s="1"/>
    </row>
    <row r="26" spans="1:7" s="11" customFormat="1" ht="17.25" customHeight="1">
      <c r="A26" s="58">
        <v>14</v>
      </c>
      <c r="B26" s="58">
        <v>110000</v>
      </c>
      <c r="C26" s="68" t="s">
        <v>73</v>
      </c>
      <c r="D26" s="58">
        <v>2210</v>
      </c>
      <c r="E26" s="70">
        <v>16000</v>
      </c>
      <c r="F26" s="59" t="s">
        <v>100</v>
      </c>
      <c r="G26" s="1"/>
    </row>
    <row r="27" spans="1:7" s="11" customFormat="1" ht="17.25" customHeight="1">
      <c r="A27" s="58">
        <v>15</v>
      </c>
      <c r="B27" s="58">
        <v>110000</v>
      </c>
      <c r="C27" s="68" t="s">
        <v>73</v>
      </c>
      <c r="D27" s="58">
        <v>2210</v>
      </c>
      <c r="E27" s="70">
        <v>3000</v>
      </c>
      <c r="F27" s="59" t="s">
        <v>101</v>
      </c>
      <c r="G27" s="1"/>
    </row>
    <row r="28" spans="1:7" s="11" customFormat="1" ht="17.25" customHeight="1">
      <c r="A28" s="58">
        <v>16</v>
      </c>
      <c r="B28" s="58">
        <v>110000</v>
      </c>
      <c r="C28" s="68" t="s">
        <v>73</v>
      </c>
      <c r="D28" s="58">
        <v>2210</v>
      </c>
      <c r="E28" s="70">
        <v>1500</v>
      </c>
      <c r="F28" s="59" t="s">
        <v>102</v>
      </c>
      <c r="G28" s="1"/>
    </row>
    <row r="29" spans="1:7" s="11" customFormat="1" ht="17.25" customHeight="1">
      <c r="A29" s="58">
        <v>17</v>
      </c>
      <c r="B29" s="58">
        <v>110000</v>
      </c>
      <c r="C29" s="68" t="s">
        <v>73</v>
      </c>
      <c r="D29" s="58">
        <v>2210</v>
      </c>
      <c r="E29" s="70">
        <v>1500</v>
      </c>
      <c r="F29" s="59" t="s">
        <v>103</v>
      </c>
      <c r="G29" s="1"/>
    </row>
    <row r="30" spans="1:7" s="11" customFormat="1" ht="17.25" customHeight="1">
      <c r="A30" s="58">
        <v>18</v>
      </c>
      <c r="B30" s="58">
        <v>110000</v>
      </c>
      <c r="C30" s="68" t="s">
        <v>73</v>
      </c>
      <c r="D30" s="58">
        <v>2240</v>
      </c>
      <c r="E30" s="70">
        <v>3000</v>
      </c>
      <c r="F30" s="59" t="s">
        <v>104</v>
      </c>
      <c r="G30" s="1"/>
    </row>
    <row r="31" spans="1:7" s="11" customFormat="1" ht="15" customHeight="1">
      <c r="A31" s="58">
        <v>19</v>
      </c>
      <c r="B31" s="58">
        <v>130204</v>
      </c>
      <c r="C31" s="68" t="s">
        <v>75</v>
      </c>
      <c r="D31" s="58">
        <v>2100</v>
      </c>
      <c r="E31" s="70">
        <v>11250</v>
      </c>
      <c r="F31" s="59" t="s">
        <v>76</v>
      </c>
      <c r="G31" s="1"/>
    </row>
    <row r="32" spans="1:7" s="11" customFormat="1" ht="15" customHeight="1">
      <c r="A32" s="58">
        <v>20</v>
      </c>
      <c r="B32" s="58">
        <v>80101</v>
      </c>
      <c r="C32" s="68" t="s">
        <v>67</v>
      </c>
      <c r="D32" s="58">
        <v>2282</v>
      </c>
      <c r="E32" s="84">
        <v>24468.32</v>
      </c>
      <c r="F32" s="59" t="s">
        <v>113</v>
      </c>
      <c r="G32" s="1"/>
    </row>
    <row r="33" spans="1:7" s="11" customFormat="1" ht="15" customHeight="1">
      <c r="A33" s="58">
        <v>21</v>
      </c>
      <c r="B33" s="58">
        <v>70201</v>
      </c>
      <c r="C33" s="68" t="s">
        <v>65</v>
      </c>
      <c r="D33" s="58">
        <v>2274</v>
      </c>
      <c r="E33" s="84">
        <v>435591.29</v>
      </c>
      <c r="F33" s="59" t="s">
        <v>114</v>
      </c>
      <c r="G33" s="1"/>
    </row>
    <row r="34" spans="1:7" s="11" customFormat="1" ht="15" customHeight="1">
      <c r="A34" s="58">
        <v>22</v>
      </c>
      <c r="B34" s="58">
        <v>8010</v>
      </c>
      <c r="C34" s="68" t="s">
        <v>67</v>
      </c>
      <c r="D34" s="58">
        <v>2282</v>
      </c>
      <c r="E34" s="84">
        <v>10781.5</v>
      </c>
      <c r="F34" s="59" t="s">
        <v>116</v>
      </c>
      <c r="G34" s="1"/>
    </row>
    <row r="35" spans="1:7" s="11" customFormat="1" ht="30.75" customHeight="1">
      <c r="A35" s="58">
        <v>23</v>
      </c>
      <c r="B35" s="58">
        <v>6310</v>
      </c>
      <c r="C35" s="68" t="s">
        <v>117</v>
      </c>
      <c r="D35" s="58">
        <v>3132</v>
      </c>
      <c r="E35" s="84">
        <v>10000</v>
      </c>
      <c r="F35" s="59" t="s">
        <v>118</v>
      </c>
      <c r="G35" s="1"/>
    </row>
    <row r="36" spans="1:7" ht="21.75" customHeight="1">
      <c r="A36" s="7" t="s">
        <v>7</v>
      </c>
      <c r="B36" s="7"/>
      <c r="C36" s="7"/>
      <c r="D36" s="7"/>
      <c r="E36" s="28">
        <f>SUM(E12:E35)</f>
        <v>5615141.11</v>
      </c>
      <c r="F36" s="30"/>
      <c r="G36" s="4"/>
    </row>
    <row r="37" spans="1:7" ht="11.25" customHeight="1" hidden="1">
      <c r="A37" s="13"/>
      <c r="B37" s="13"/>
      <c r="C37" s="13"/>
      <c r="D37" s="13"/>
      <c r="E37" s="14"/>
      <c r="F37" s="29" t="s">
        <v>23</v>
      </c>
      <c r="G37" s="4"/>
    </row>
    <row r="38" spans="1:7" ht="42" customHeight="1" hidden="1">
      <c r="A38" s="101" t="s">
        <v>15</v>
      </c>
      <c r="B38" s="101"/>
      <c r="C38" s="7"/>
      <c r="D38" s="7" t="s">
        <v>16</v>
      </c>
      <c r="E38" s="12" t="s">
        <v>17</v>
      </c>
      <c r="F38" s="29" t="s">
        <v>24</v>
      </c>
      <c r="G38" s="4"/>
    </row>
    <row r="39" spans="1:7" ht="15.75" customHeight="1" hidden="1">
      <c r="A39" s="104" t="s">
        <v>11</v>
      </c>
      <c r="B39" s="104"/>
      <c r="C39" s="8"/>
      <c r="D39" s="20" t="e">
        <f>#REF!+#REF!+#REF!+#REF!+#REF!</f>
        <v>#REF!</v>
      </c>
      <c r="E39" s="12" t="e">
        <f>D39/G6*100</f>
        <v>#REF!</v>
      </c>
      <c r="F39" s="10" t="s">
        <v>25</v>
      </c>
      <c r="G39" s="4"/>
    </row>
    <row r="40" spans="1:7" ht="15.75" hidden="1">
      <c r="A40" s="104" t="s">
        <v>12</v>
      </c>
      <c r="B40" s="104"/>
      <c r="C40" s="8"/>
      <c r="D40" s="20" t="e">
        <f>#REF!</f>
        <v>#REF!</v>
      </c>
      <c r="E40" s="12" t="e">
        <f>D40/G6*100</f>
        <v>#REF!</v>
      </c>
      <c r="F40" s="15"/>
      <c r="G40" s="4"/>
    </row>
    <row r="41" spans="1:7" ht="15.75" customHeight="1" hidden="1">
      <c r="A41" s="102" t="s">
        <v>13</v>
      </c>
      <c r="B41" s="103"/>
      <c r="C41" s="61"/>
      <c r="D41" s="20" t="e">
        <f>#REF!+#REF!+#REF!+#REF!+#REF!+#REF!+#REF!+#REF!</f>
        <v>#REF!</v>
      </c>
      <c r="E41" s="12" t="e">
        <f>D41/G6*100</f>
        <v>#REF!</v>
      </c>
      <c r="F41" s="15"/>
      <c r="G41" s="4"/>
    </row>
    <row r="42" spans="1:7" ht="18" customHeight="1" hidden="1">
      <c r="A42" s="100" t="s">
        <v>14</v>
      </c>
      <c r="B42" s="100"/>
      <c r="C42" s="60"/>
      <c r="D42" s="21" t="e">
        <f>#REF!+#REF!+#REF!+#REF!+#REF!+#REF!+#REF!+#REF!</f>
        <v>#REF!</v>
      </c>
      <c r="E42" s="16" t="e">
        <f>D42/G6*100</f>
        <v>#REF!</v>
      </c>
      <c r="F42" s="9"/>
      <c r="G42" s="1"/>
    </row>
    <row r="43" spans="1:7" ht="15" customHeight="1" hidden="1">
      <c r="A43" s="100" t="s">
        <v>9</v>
      </c>
      <c r="B43" s="100"/>
      <c r="C43" s="60"/>
      <c r="D43" s="21" t="e">
        <f>SUM(D39:D42)</f>
        <v>#REF!</v>
      </c>
      <c r="E43" s="16"/>
      <c r="F43" s="22" t="s">
        <v>18</v>
      </c>
      <c r="G43" s="23" t="s">
        <v>19</v>
      </c>
    </row>
    <row r="44" spans="1:7" ht="12" customHeight="1">
      <c r="A44" s="17"/>
      <c r="B44" s="17"/>
      <c r="C44" s="17"/>
      <c r="D44" s="18"/>
      <c r="E44" s="19"/>
      <c r="F44" s="9"/>
      <c r="G44" s="1"/>
    </row>
    <row r="45" spans="1:7" ht="13.5" customHeight="1">
      <c r="A45" s="10"/>
      <c r="B45" s="87" t="s">
        <v>44</v>
      </c>
      <c r="C45" s="87"/>
      <c r="D45" s="87"/>
      <c r="E45" s="87"/>
      <c r="F45" s="87"/>
      <c r="G45" s="1" t="s">
        <v>4</v>
      </c>
    </row>
    <row r="46" spans="1:7" ht="16.5" customHeight="1">
      <c r="A46" s="88" t="s">
        <v>45</v>
      </c>
      <c r="B46" s="88"/>
      <c r="C46" s="88"/>
      <c r="D46" s="88"/>
      <c r="E46" s="88"/>
      <c r="F46" s="88"/>
      <c r="G46" s="80">
        <v>1430000</v>
      </c>
    </row>
    <row r="47" spans="1:7" ht="14.25" customHeight="1">
      <c r="A47" s="89" t="str">
        <f>A6</f>
        <v>Направлено  станом  на 31.12.2018р. -                     </v>
      </c>
      <c r="B47" s="89"/>
      <c r="C47" s="89"/>
      <c r="D47" s="89"/>
      <c r="E47" s="89"/>
      <c r="F47" s="89"/>
      <c r="G47" s="24">
        <f>E57</f>
        <v>1430000</v>
      </c>
    </row>
    <row r="48" spans="1:7" ht="14.25" customHeight="1">
      <c r="A48" s="86" t="s">
        <v>122</v>
      </c>
      <c r="B48" s="86"/>
      <c r="C48" s="86"/>
      <c r="D48" s="86"/>
      <c r="E48" s="86"/>
      <c r="F48" s="86"/>
      <c r="G48" s="26">
        <f>SUM(G46-G47)</f>
        <v>0</v>
      </c>
    </row>
    <row r="49" spans="1:7" ht="6.75" customHeight="1">
      <c r="A49" s="10"/>
      <c r="B49" s="10"/>
      <c r="C49" s="10"/>
      <c r="D49" s="10"/>
      <c r="E49" s="10"/>
      <c r="F49" s="10"/>
      <c r="G49" s="1"/>
    </row>
    <row r="50" spans="1:7" ht="15.75">
      <c r="A50" s="62" t="s">
        <v>0</v>
      </c>
      <c r="B50" s="62" t="s">
        <v>10</v>
      </c>
      <c r="C50" s="71" t="s">
        <v>40</v>
      </c>
      <c r="D50" s="62" t="s">
        <v>1</v>
      </c>
      <c r="E50" s="63" t="s">
        <v>2</v>
      </c>
      <c r="F50" s="63" t="s">
        <v>3</v>
      </c>
      <c r="G50" s="1"/>
    </row>
    <row r="51" spans="1:7" ht="30">
      <c r="A51" s="31">
        <v>1</v>
      </c>
      <c r="B51" s="31">
        <v>150122</v>
      </c>
      <c r="C51" s="69" t="s">
        <v>48</v>
      </c>
      <c r="D51" s="31">
        <v>3210</v>
      </c>
      <c r="E51" s="32">
        <v>300000</v>
      </c>
      <c r="F51" s="34" t="s">
        <v>46</v>
      </c>
      <c r="G51" s="1"/>
    </row>
    <row r="52" spans="1:7" ht="16.5" customHeight="1">
      <c r="A52" s="31">
        <v>2</v>
      </c>
      <c r="B52" s="31">
        <v>150122</v>
      </c>
      <c r="C52" s="69" t="s">
        <v>48</v>
      </c>
      <c r="D52" s="31">
        <v>3210</v>
      </c>
      <c r="E52" s="32">
        <v>250000</v>
      </c>
      <c r="F52" s="34" t="s">
        <v>47</v>
      </c>
      <c r="G52" s="1"/>
    </row>
    <row r="53" spans="1:7" ht="32.25" customHeight="1">
      <c r="A53" s="31">
        <v>3</v>
      </c>
      <c r="B53" s="31">
        <v>150122</v>
      </c>
      <c r="C53" s="69" t="s">
        <v>51</v>
      </c>
      <c r="D53" s="31">
        <v>3110</v>
      </c>
      <c r="E53" s="32">
        <v>200000</v>
      </c>
      <c r="F53" s="34" t="s">
        <v>49</v>
      </c>
      <c r="G53" s="1"/>
    </row>
    <row r="54" spans="1:7" ht="18" customHeight="1">
      <c r="A54" s="31">
        <v>4</v>
      </c>
      <c r="B54" s="31">
        <v>150122</v>
      </c>
      <c r="C54" s="69" t="s">
        <v>51</v>
      </c>
      <c r="D54" s="31">
        <v>3110</v>
      </c>
      <c r="E54" s="32">
        <v>190000</v>
      </c>
      <c r="F54" s="34" t="s">
        <v>50</v>
      </c>
      <c r="G54" s="1"/>
    </row>
    <row r="55" spans="1:7" ht="17.25" customHeight="1">
      <c r="A55" s="31">
        <v>5</v>
      </c>
      <c r="B55" s="31">
        <v>150122</v>
      </c>
      <c r="C55" s="69" t="s">
        <v>51</v>
      </c>
      <c r="D55" s="31">
        <v>3110</v>
      </c>
      <c r="E55" s="32">
        <v>200000</v>
      </c>
      <c r="F55" s="34" t="s">
        <v>52</v>
      </c>
      <c r="G55" s="1"/>
    </row>
    <row r="56" spans="1:7" ht="27" customHeight="1">
      <c r="A56" s="31">
        <v>6</v>
      </c>
      <c r="B56" s="31">
        <v>150122</v>
      </c>
      <c r="C56" s="69" t="s">
        <v>51</v>
      </c>
      <c r="D56" s="31">
        <v>3110</v>
      </c>
      <c r="E56" s="32">
        <v>290000</v>
      </c>
      <c r="F56" s="34" t="s">
        <v>53</v>
      </c>
      <c r="G56" s="1"/>
    </row>
    <row r="57" spans="1:7" ht="15.75">
      <c r="A57" s="35" t="s">
        <v>7</v>
      </c>
      <c r="B57" s="35"/>
      <c r="C57" s="35"/>
      <c r="D57" s="35"/>
      <c r="E57" s="36">
        <f>SUM(E51:E56)</f>
        <v>1430000</v>
      </c>
      <c r="F57" s="33"/>
      <c r="G57" s="1"/>
    </row>
    <row r="58" spans="1:7" ht="12" customHeight="1">
      <c r="A58" s="17"/>
      <c r="B58" s="17"/>
      <c r="C58" s="17"/>
      <c r="D58" s="18"/>
      <c r="E58" s="19"/>
      <c r="F58" s="9"/>
      <c r="G58" s="1"/>
    </row>
    <row r="59" spans="1:7" ht="13.5" customHeight="1">
      <c r="A59" s="10"/>
      <c r="B59" s="87" t="s">
        <v>39</v>
      </c>
      <c r="C59" s="87"/>
      <c r="D59" s="87"/>
      <c r="E59" s="87"/>
      <c r="F59" s="87"/>
      <c r="G59" s="1" t="s">
        <v>4</v>
      </c>
    </row>
    <row r="60" spans="1:7" ht="24.75" customHeight="1">
      <c r="A60" s="88" t="s">
        <v>54</v>
      </c>
      <c r="B60" s="88"/>
      <c r="C60" s="88"/>
      <c r="D60" s="88"/>
      <c r="E60" s="88"/>
      <c r="F60" s="88"/>
      <c r="G60" s="80">
        <v>3503626.71</v>
      </c>
    </row>
    <row r="61" spans="1:7" ht="14.25" customHeight="1">
      <c r="A61" s="85" t="str">
        <f>A6</f>
        <v>Направлено  станом  на 31.12.2018р. -                     </v>
      </c>
      <c r="B61" s="85"/>
      <c r="C61" s="85"/>
      <c r="D61" s="85"/>
      <c r="E61" s="85"/>
      <c r="F61" s="85"/>
      <c r="G61" s="24">
        <f>E76</f>
        <v>3503626.71</v>
      </c>
    </row>
    <row r="62" spans="1:7" ht="14.25" customHeight="1">
      <c r="A62" s="86" t="str">
        <f>A7</f>
        <v>Залишок станом на 31.12.2018року -            </v>
      </c>
      <c r="B62" s="86"/>
      <c r="C62" s="86"/>
      <c r="D62" s="86"/>
      <c r="E62" s="86"/>
      <c r="F62" s="86"/>
      <c r="G62" s="26">
        <f>SUM(G60-G61)</f>
        <v>0</v>
      </c>
    </row>
    <row r="63" spans="1:7" ht="6.75" customHeight="1">
      <c r="A63" s="10"/>
      <c r="B63" s="10"/>
      <c r="D63" s="10"/>
      <c r="E63" s="10"/>
      <c r="F63" s="10"/>
      <c r="G63" s="1"/>
    </row>
    <row r="64" spans="1:7" ht="15.75">
      <c r="A64" s="62" t="s">
        <v>0</v>
      </c>
      <c r="B64" s="62" t="s">
        <v>10</v>
      </c>
      <c r="C64" s="71" t="s">
        <v>40</v>
      </c>
      <c r="D64" s="62" t="s">
        <v>1</v>
      </c>
      <c r="E64" s="63" t="s">
        <v>2</v>
      </c>
      <c r="F64" s="63" t="s">
        <v>3</v>
      </c>
      <c r="G64" s="1"/>
    </row>
    <row r="65" spans="1:7" ht="30">
      <c r="A65" s="79">
        <v>1</v>
      </c>
      <c r="B65" s="31">
        <v>70201</v>
      </c>
      <c r="C65" s="69">
        <v>1020</v>
      </c>
      <c r="D65" s="31">
        <v>3110</v>
      </c>
      <c r="E65" s="64">
        <v>100000</v>
      </c>
      <c r="F65" s="64" t="s">
        <v>81</v>
      </c>
      <c r="G65" s="1"/>
    </row>
    <row r="66" spans="1:7" ht="30">
      <c r="A66" s="79">
        <v>2</v>
      </c>
      <c r="B66" s="31">
        <v>70201</v>
      </c>
      <c r="C66" s="69">
        <v>1020</v>
      </c>
      <c r="D66" s="31">
        <v>3110</v>
      </c>
      <c r="E66" s="64">
        <v>220026.71</v>
      </c>
      <c r="F66" s="34" t="s">
        <v>82</v>
      </c>
      <c r="G66" s="1"/>
    </row>
    <row r="67" spans="1:7" ht="15.75">
      <c r="A67" s="78">
        <v>3</v>
      </c>
      <c r="B67" s="31">
        <v>70201</v>
      </c>
      <c r="C67" s="69">
        <v>1020</v>
      </c>
      <c r="D67" s="31">
        <v>3110</v>
      </c>
      <c r="E67" s="32">
        <v>400000</v>
      </c>
      <c r="F67" s="72" t="s">
        <v>83</v>
      </c>
      <c r="G67" s="1"/>
    </row>
    <row r="68" spans="1:7" ht="15.75">
      <c r="A68" s="79">
        <v>4</v>
      </c>
      <c r="B68" s="31">
        <v>70201</v>
      </c>
      <c r="C68" s="69">
        <v>1020</v>
      </c>
      <c r="D68" s="31">
        <v>3110</v>
      </c>
      <c r="E68" s="32">
        <v>1050000</v>
      </c>
      <c r="F68" s="72" t="s">
        <v>84</v>
      </c>
      <c r="G68" s="1"/>
    </row>
    <row r="69" spans="1:7" ht="26.25">
      <c r="A69" s="79">
        <v>5</v>
      </c>
      <c r="B69" s="31">
        <v>70201</v>
      </c>
      <c r="C69" s="69">
        <v>1020</v>
      </c>
      <c r="D69" s="31">
        <v>3110</v>
      </c>
      <c r="E69" s="32">
        <v>153600</v>
      </c>
      <c r="F69" s="72" t="s">
        <v>85</v>
      </c>
      <c r="G69" s="1"/>
    </row>
    <row r="70" spans="1:7" ht="15.75">
      <c r="A70" s="78">
        <v>6</v>
      </c>
      <c r="B70" s="31">
        <v>70201</v>
      </c>
      <c r="C70" s="69">
        <v>1020</v>
      </c>
      <c r="D70" s="31">
        <v>3110</v>
      </c>
      <c r="E70" s="32">
        <v>80000</v>
      </c>
      <c r="F70" s="72" t="s">
        <v>86</v>
      </c>
      <c r="G70" s="1"/>
    </row>
    <row r="71" spans="1:7" ht="15.75">
      <c r="A71" s="79">
        <v>7</v>
      </c>
      <c r="B71" s="31">
        <v>70201</v>
      </c>
      <c r="C71" s="69">
        <v>1020</v>
      </c>
      <c r="D71" s="31">
        <v>3110</v>
      </c>
      <c r="E71" s="32">
        <v>150000</v>
      </c>
      <c r="F71" s="72" t="s">
        <v>87</v>
      </c>
      <c r="G71" s="1"/>
    </row>
    <row r="72" spans="1:7" ht="15.75">
      <c r="A72" s="79">
        <v>8</v>
      </c>
      <c r="B72" s="31">
        <v>70201</v>
      </c>
      <c r="C72" s="69">
        <v>1020</v>
      </c>
      <c r="D72" s="31">
        <v>3110</v>
      </c>
      <c r="E72" s="32">
        <v>100000</v>
      </c>
      <c r="F72" s="72" t="s">
        <v>88</v>
      </c>
      <c r="G72" s="1"/>
    </row>
    <row r="73" spans="1:7" ht="15.75">
      <c r="A73" s="78">
        <v>9</v>
      </c>
      <c r="B73" s="31">
        <v>70201</v>
      </c>
      <c r="C73" s="69">
        <v>1020</v>
      </c>
      <c r="D73" s="31">
        <v>3110</v>
      </c>
      <c r="E73" s="32">
        <v>600000</v>
      </c>
      <c r="F73" s="72" t="s">
        <v>89</v>
      </c>
      <c r="G73" s="1"/>
    </row>
    <row r="74" spans="1:7" ht="15.75">
      <c r="A74" s="79">
        <v>10</v>
      </c>
      <c r="B74" s="31">
        <v>70201</v>
      </c>
      <c r="C74" s="69">
        <v>1020</v>
      </c>
      <c r="D74" s="31">
        <v>3132</v>
      </c>
      <c r="E74" s="32">
        <v>400000</v>
      </c>
      <c r="F74" s="72" t="s">
        <v>90</v>
      </c>
      <c r="G74" s="1"/>
    </row>
    <row r="75" spans="1:7" ht="15.75">
      <c r="A75" s="79">
        <v>11</v>
      </c>
      <c r="B75" s="31">
        <v>70201</v>
      </c>
      <c r="C75" s="69">
        <v>1020</v>
      </c>
      <c r="D75" s="31">
        <v>3132</v>
      </c>
      <c r="E75" s="32">
        <v>250000</v>
      </c>
      <c r="F75" s="72" t="s">
        <v>91</v>
      </c>
      <c r="G75" s="1"/>
    </row>
    <row r="76" spans="1:7" ht="15.75">
      <c r="A76" s="35" t="s">
        <v>7</v>
      </c>
      <c r="B76" s="35"/>
      <c r="C76" s="35"/>
      <c r="D76" s="35"/>
      <c r="E76" s="36">
        <f>SUM(E65:E75)</f>
        <v>3503626.71</v>
      </c>
      <c r="F76" s="33"/>
      <c r="G76" s="1"/>
    </row>
    <row r="77" spans="1:7" ht="15.75">
      <c r="A77" s="65"/>
      <c r="B77" s="65"/>
      <c r="C77" s="65"/>
      <c r="D77" s="65"/>
      <c r="E77" s="66"/>
      <c r="F77" s="67"/>
      <c r="G77" s="1"/>
    </row>
    <row r="78" spans="1:7" ht="12" customHeight="1">
      <c r="A78" s="17"/>
      <c r="B78" s="17"/>
      <c r="C78" s="17"/>
      <c r="D78" s="18"/>
      <c r="E78" s="19"/>
      <c r="F78" s="9"/>
      <c r="G78" s="1"/>
    </row>
    <row r="79" spans="1:7" ht="12" customHeight="1">
      <c r="A79" s="10"/>
      <c r="B79" s="87" t="s">
        <v>55</v>
      </c>
      <c r="C79" s="87"/>
      <c r="D79" s="87"/>
      <c r="E79" s="87"/>
      <c r="F79" s="87"/>
      <c r="G79" s="1" t="s">
        <v>4</v>
      </c>
    </row>
    <row r="80" spans="1:7" ht="15.75" customHeight="1">
      <c r="A80" s="88" t="s">
        <v>56</v>
      </c>
      <c r="B80" s="88"/>
      <c r="C80" s="88"/>
      <c r="D80" s="88"/>
      <c r="E80" s="88"/>
      <c r="F80" s="88"/>
      <c r="G80" s="80">
        <v>103246.5</v>
      </c>
    </row>
    <row r="81" spans="1:7" ht="15" customHeight="1">
      <c r="A81" s="89" t="str">
        <f>A6</f>
        <v>Направлено  станом  на 31.12.2018р. -                     </v>
      </c>
      <c r="B81" s="89"/>
      <c r="C81" s="89"/>
      <c r="D81" s="89"/>
      <c r="E81" s="89"/>
      <c r="F81" s="89"/>
      <c r="G81" s="24">
        <f>SUM(E85:E85)</f>
        <v>0</v>
      </c>
    </row>
    <row r="82" spans="1:7" ht="16.5" customHeight="1">
      <c r="A82" s="86" t="str">
        <f>A7</f>
        <v>Залишок станом на 31.12.2018року -            </v>
      </c>
      <c r="B82" s="86"/>
      <c r="C82" s="86"/>
      <c r="D82" s="86"/>
      <c r="E82" s="86"/>
      <c r="F82" s="86"/>
      <c r="G82" s="26">
        <f>SUM(G80-G81)</f>
        <v>103246.5</v>
      </c>
    </row>
    <row r="83" spans="1:7" ht="12" customHeight="1">
      <c r="A83" s="10"/>
      <c r="B83" s="10"/>
      <c r="C83" s="10"/>
      <c r="D83" s="10"/>
      <c r="E83" s="10"/>
      <c r="F83" s="10"/>
      <c r="G83" s="1"/>
    </row>
    <row r="84" spans="1:7" ht="12" customHeight="1">
      <c r="A84" s="62" t="s">
        <v>0</v>
      </c>
      <c r="B84" s="62" t="s">
        <v>10</v>
      </c>
      <c r="C84" s="71" t="s">
        <v>40</v>
      </c>
      <c r="D84" s="62" t="s">
        <v>1</v>
      </c>
      <c r="E84" s="63" t="s">
        <v>2</v>
      </c>
      <c r="F84" s="63" t="s">
        <v>3</v>
      </c>
      <c r="G84" s="1"/>
    </row>
    <row r="85" spans="1:7" ht="12" customHeight="1">
      <c r="A85" s="31">
        <v>1</v>
      </c>
      <c r="B85" s="31"/>
      <c r="C85" s="31"/>
      <c r="D85" s="31"/>
      <c r="E85" s="32"/>
      <c r="F85" s="34"/>
      <c r="G85" s="1"/>
    </row>
    <row r="86" spans="1:7" ht="12" customHeight="1">
      <c r="A86" s="35" t="s">
        <v>7</v>
      </c>
      <c r="B86" s="35"/>
      <c r="C86" s="35"/>
      <c r="D86" s="35"/>
      <c r="E86" s="36">
        <f>SUM(E85:E85)</f>
        <v>0</v>
      </c>
      <c r="F86" s="33"/>
      <c r="G86" s="1"/>
    </row>
    <row r="87" spans="1:7" ht="13.5" customHeight="1">
      <c r="A87" s="17"/>
      <c r="B87" s="17"/>
      <c r="C87" s="17"/>
      <c r="D87" s="18"/>
      <c r="E87" s="19"/>
      <c r="F87" s="9"/>
      <c r="G87" s="1"/>
    </row>
    <row r="88" spans="1:7" ht="17.25" customHeight="1">
      <c r="A88" s="95" t="s">
        <v>57</v>
      </c>
      <c r="B88" s="95"/>
      <c r="C88" s="95"/>
      <c r="D88" s="95"/>
      <c r="E88" s="95"/>
      <c r="F88" s="95"/>
      <c r="G88" s="1"/>
    </row>
    <row r="89" spans="1:7" ht="22.5" customHeight="1" hidden="1">
      <c r="A89" s="17"/>
      <c r="B89" s="17"/>
      <c r="C89" s="17"/>
      <c r="D89" s="18"/>
      <c r="E89" s="19"/>
      <c r="F89" s="9"/>
      <c r="G89" s="1"/>
    </row>
    <row r="90" spans="1:7" ht="12" customHeight="1" hidden="1">
      <c r="A90" s="17"/>
      <c r="B90" s="17"/>
      <c r="C90" s="17"/>
      <c r="D90" s="18"/>
      <c r="E90" s="19"/>
      <c r="F90" s="9"/>
      <c r="G90" s="1"/>
    </row>
    <row r="91" spans="1:7" ht="12" customHeight="1" hidden="1">
      <c r="A91" s="17"/>
      <c r="B91" s="17"/>
      <c r="C91" s="17"/>
      <c r="D91" s="18"/>
      <c r="E91" s="19"/>
      <c r="F91" s="9"/>
      <c r="G91" s="1"/>
    </row>
    <row r="92" spans="1:7" ht="12" customHeight="1" hidden="1">
      <c r="A92" s="17"/>
      <c r="B92" s="17"/>
      <c r="C92" s="17"/>
      <c r="D92" s="18"/>
      <c r="E92" s="19"/>
      <c r="F92" s="9"/>
      <c r="G92" s="1"/>
    </row>
    <row r="93" spans="1:7" ht="13.5" customHeight="1" hidden="1">
      <c r="A93" s="10"/>
      <c r="B93" s="87" t="s">
        <v>42</v>
      </c>
      <c r="C93" s="87"/>
      <c r="D93" s="87"/>
      <c r="E93" s="87"/>
      <c r="F93" s="87"/>
      <c r="G93" s="1" t="s">
        <v>4</v>
      </c>
    </row>
    <row r="94" spans="1:7" ht="16.5" customHeight="1">
      <c r="A94" s="88" t="s">
        <v>43</v>
      </c>
      <c r="B94" s="88"/>
      <c r="C94" s="88"/>
      <c r="D94" s="88"/>
      <c r="E94" s="88"/>
      <c r="F94" s="88"/>
      <c r="G94" s="80">
        <v>461873.77</v>
      </c>
    </row>
    <row r="95" spans="1:7" ht="14.25" customHeight="1">
      <c r="A95" s="89" t="str">
        <f>A81</f>
        <v>Направлено  станом  на 31.12.2018р. -                     </v>
      </c>
      <c r="B95" s="89"/>
      <c r="C95" s="89"/>
      <c r="D95" s="89"/>
      <c r="E95" s="89"/>
      <c r="F95" s="89"/>
      <c r="G95" s="24">
        <f>E102</f>
        <v>461873.77</v>
      </c>
    </row>
    <row r="96" spans="1:7" ht="14.25" customHeight="1">
      <c r="A96" s="86" t="str">
        <f>A48</f>
        <v>Залишок станом на 31.12.2018 року -            </v>
      </c>
      <c r="B96" s="86"/>
      <c r="C96" s="86"/>
      <c r="D96" s="86"/>
      <c r="E96" s="86"/>
      <c r="F96" s="86"/>
      <c r="G96" s="26">
        <f>SUM(G94-G95)</f>
        <v>0</v>
      </c>
    </row>
    <row r="97" spans="1:7" ht="6.75" customHeight="1">
      <c r="A97" s="10"/>
      <c r="B97" s="10"/>
      <c r="C97" s="10"/>
      <c r="D97" s="10"/>
      <c r="E97" s="10"/>
      <c r="F97" s="10"/>
      <c r="G97" s="1"/>
    </row>
    <row r="98" spans="1:7" ht="15.75">
      <c r="A98" s="62" t="s">
        <v>0</v>
      </c>
      <c r="B98" s="62" t="s">
        <v>10</v>
      </c>
      <c r="C98" s="71" t="s">
        <v>40</v>
      </c>
      <c r="D98" s="62" t="s">
        <v>1</v>
      </c>
      <c r="E98" s="63" t="s">
        <v>2</v>
      </c>
      <c r="F98" s="63" t="s">
        <v>3</v>
      </c>
      <c r="G98" s="1"/>
    </row>
    <row r="99" spans="1:7" ht="61.5" customHeight="1">
      <c r="A99" s="31">
        <v>1</v>
      </c>
      <c r="B99" s="31"/>
      <c r="C99" s="31">
        <v>7363</v>
      </c>
      <c r="D99" s="31">
        <v>3132</v>
      </c>
      <c r="E99" s="32">
        <v>389099.94</v>
      </c>
      <c r="F99" s="74" t="s">
        <v>60</v>
      </c>
      <c r="G99" s="1"/>
    </row>
    <row r="100" spans="1:7" ht="60" customHeight="1">
      <c r="A100" s="31">
        <v>2</v>
      </c>
      <c r="B100" s="31"/>
      <c r="C100" s="31">
        <v>7363</v>
      </c>
      <c r="D100" s="31">
        <v>3132</v>
      </c>
      <c r="E100" s="32">
        <v>45843.76</v>
      </c>
      <c r="F100" s="75" t="s">
        <v>61</v>
      </c>
      <c r="G100" s="1"/>
    </row>
    <row r="101" spans="1:7" ht="57.75" customHeight="1">
      <c r="A101" s="31">
        <v>3</v>
      </c>
      <c r="B101" s="31"/>
      <c r="C101" s="31">
        <v>7363</v>
      </c>
      <c r="D101" s="31">
        <v>3132</v>
      </c>
      <c r="E101" s="32">
        <v>26930.07</v>
      </c>
      <c r="F101" s="74" t="s">
        <v>62</v>
      </c>
      <c r="G101" s="1"/>
    </row>
    <row r="102" spans="1:7" ht="15.75">
      <c r="A102" s="35" t="s">
        <v>7</v>
      </c>
      <c r="B102" s="35"/>
      <c r="C102" s="35"/>
      <c r="D102" s="35"/>
      <c r="E102" s="36">
        <f>SUM(E99:E101)</f>
        <v>461873.77</v>
      </c>
      <c r="F102" s="33"/>
      <c r="G102" s="1"/>
    </row>
    <row r="103" spans="1:7" ht="3.75" customHeight="1">
      <c r="A103" s="13"/>
      <c r="B103" s="13"/>
      <c r="C103" s="13"/>
      <c r="D103" s="13"/>
      <c r="E103" s="14"/>
      <c r="F103" s="9"/>
      <c r="G103" s="1"/>
    </row>
    <row r="104" spans="1:7" ht="2.25" customHeight="1" hidden="1">
      <c r="A104" s="13"/>
      <c r="B104" s="13"/>
      <c r="C104" s="13"/>
      <c r="D104" s="13"/>
      <c r="E104" s="14"/>
      <c r="F104" s="9"/>
      <c r="G104" s="1"/>
    </row>
    <row r="105" spans="1:7" ht="15.75" hidden="1">
      <c r="A105" s="13"/>
      <c r="B105" s="13"/>
      <c r="C105" s="13"/>
      <c r="D105" s="13"/>
      <c r="E105" s="14"/>
      <c r="F105" s="9"/>
      <c r="G105" s="1"/>
    </row>
    <row r="106" spans="1:7" ht="15.75">
      <c r="A106" s="96" t="s">
        <v>59</v>
      </c>
      <c r="B106" s="96"/>
      <c r="C106" s="96"/>
      <c r="D106" s="96"/>
      <c r="E106" s="96"/>
      <c r="F106" s="96"/>
      <c r="G106" s="1"/>
    </row>
    <row r="107" spans="1:7" ht="15.75">
      <c r="A107" s="88" t="s">
        <v>58</v>
      </c>
      <c r="B107" s="88"/>
      <c r="C107" s="88"/>
      <c r="D107" s="88"/>
      <c r="E107" s="88"/>
      <c r="F107" s="88"/>
      <c r="G107" s="73">
        <v>14</v>
      </c>
    </row>
    <row r="108" spans="1:7" ht="15.75">
      <c r="A108" s="89" t="str">
        <f>A95</f>
        <v>Направлено  станом  на 31.12.2018р. -                     </v>
      </c>
      <c r="B108" s="89"/>
      <c r="C108" s="89"/>
      <c r="D108" s="89"/>
      <c r="E108" s="89"/>
      <c r="F108" s="89"/>
      <c r="G108" s="1">
        <v>0</v>
      </c>
    </row>
    <row r="109" spans="1:7" ht="15.75">
      <c r="A109" s="76"/>
      <c r="B109" s="76"/>
      <c r="C109" s="76"/>
      <c r="D109" s="76"/>
      <c r="E109" s="76"/>
      <c r="F109" s="76"/>
      <c r="G109" s="1"/>
    </row>
    <row r="110" spans="1:8" ht="28.5" customHeight="1" hidden="1">
      <c r="A110" s="94" t="s">
        <v>77</v>
      </c>
      <c r="B110" s="94"/>
      <c r="C110" s="94"/>
      <c r="D110" s="94"/>
      <c r="E110" s="94"/>
      <c r="F110" s="94"/>
      <c r="G110" s="77">
        <v>3039388</v>
      </c>
      <c r="H110" s="52"/>
    </row>
    <row r="111" spans="1:7" ht="18" customHeight="1" hidden="1">
      <c r="A111" s="85" t="s">
        <v>78</v>
      </c>
      <c r="B111" s="85"/>
      <c r="C111" s="85"/>
      <c r="D111" s="85"/>
      <c r="E111" s="85"/>
      <c r="F111" s="85"/>
      <c r="G111" s="25">
        <f>E126</f>
        <v>2997684</v>
      </c>
    </row>
    <row r="112" spans="1:7" ht="21.75" customHeight="1" hidden="1">
      <c r="A112" s="86" t="s">
        <v>79</v>
      </c>
      <c r="B112" s="86"/>
      <c r="C112" s="86"/>
      <c r="D112" s="86"/>
      <c r="E112" s="86"/>
      <c r="F112" s="86"/>
      <c r="G112" s="26">
        <f>G110-G111</f>
        <v>41704</v>
      </c>
    </row>
    <row r="113" spans="1:7" ht="21.75" customHeight="1" hidden="1">
      <c r="A113" s="53"/>
      <c r="B113" s="53"/>
      <c r="C113" s="92" t="s">
        <v>80</v>
      </c>
      <c r="D113" s="92"/>
      <c r="E113" s="92"/>
      <c r="F113" s="55">
        <v>0.9805</v>
      </c>
      <c r="G113" s="54">
        <f>G110*F113</f>
        <v>2980119.934</v>
      </c>
    </row>
    <row r="114" spans="1:7" ht="11.25" customHeight="1" hidden="1">
      <c r="A114" s="3"/>
      <c r="B114" s="3"/>
      <c r="C114" s="3"/>
      <c r="D114" s="3"/>
      <c r="E114" s="3"/>
      <c r="F114" s="3"/>
      <c r="G114" s="27"/>
    </row>
    <row r="115" spans="1:7" ht="15.75" hidden="1">
      <c r="A115" s="93" t="s">
        <v>0</v>
      </c>
      <c r="B115" s="93" t="s">
        <v>10</v>
      </c>
      <c r="C115" s="90" t="s">
        <v>40</v>
      </c>
      <c r="D115" s="93" t="s">
        <v>1</v>
      </c>
      <c r="E115" s="90" t="s">
        <v>2</v>
      </c>
      <c r="F115" s="90" t="s">
        <v>3</v>
      </c>
      <c r="G115" s="1"/>
    </row>
    <row r="116" spans="1:7" ht="13.5" customHeight="1" hidden="1">
      <c r="A116" s="93"/>
      <c r="B116" s="93"/>
      <c r="C116" s="91"/>
      <c r="D116" s="93"/>
      <c r="E116" s="91"/>
      <c r="F116" s="91"/>
      <c r="G116" s="1"/>
    </row>
    <row r="117" spans="1:7" s="11" customFormat="1" ht="16.5" customHeight="1" hidden="1">
      <c r="A117" s="58">
        <v>1</v>
      </c>
      <c r="B117" s="58">
        <v>10116</v>
      </c>
      <c r="C117" s="68" t="s">
        <v>63</v>
      </c>
      <c r="D117" s="58">
        <v>2100</v>
      </c>
      <c r="E117" s="70">
        <v>280000</v>
      </c>
      <c r="F117" s="59" t="s">
        <v>64</v>
      </c>
      <c r="G117" s="1"/>
    </row>
    <row r="118" spans="1:7" s="11" customFormat="1" ht="17.25" customHeight="1" hidden="1">
      <c r="A118" s="58">
        <v>2</v>
      </c>
      <c r="B118" s="58">
        <v>70201</v>
      </c>
      <c r="C118" s="68" t="s">
        <v>65</v>
      </c>
      <c r="D118" s="58">
        <v>2100</v>
      </c>
      <c r="E118" s="70">
        <v>794800</v>
      </c>
      <c r="F118" s="59" t="s">
        <v>66</v>
      </c>
      <c r="G118" s="1"/>
    </row>
    <row r="119" spans="1:7" s="11" customFormat="1" ht="33" customHeight="1" hidden="1">
      <c r="A119" s="58">
        <v>3</v>
      </c>
      <c r="B119" s="58">
        <v>70201</v>
      </c>
      <c r="C119" s="68" t="s">
        <v>65</v>
      </c>
      <c r="D119" s="58">
        <v>2240</v>
      </c>
      <c r="E119" s="70">
        <v>15262</v>
      </c>
      <c r="F119" s="59" t="s">
        <v>105</v>
      </c>
      <c r="G119" s="1"/>
    </row>
    <row r="120" spans="1:7" s="11" customFormat="1" ht="18.75" customHeight="1" hidden="1">
      <c r="A120" s="58">
        <v>4</v>
      </c>
      <c r="B120" s="58">
        <v>80101</v>
      </c>
      <c r="C120" s="68" t="s">
        <v>67</v>
      </c>
      <c r="D120" s="58">
        <v>2100</v>
      </c>
      <c r="E120" s="70">
        <v>1501100</v>
      </c>
      <c r="F120" s="59" t="s">
        <v>68</v>
      </c>
      <c r="G120" s="1"/>
    </row>
    <row r="121" spans="1:7" s="11" customFormat="1" ht="28.5" customHeight="1" hidden="1">
      <c r="A121" s="58">
        <v>5</v>
      </c>
      <c r="B121" s="58"/>
      <c r="C121" s="68" t="s">
        <v>106</v>
      </c>
      <c r="D121" s="58">
        <v>3210</v>
      </c>
      <c r="E121" s="70">
        <v>2422</v>
      </c>
      <c r="F121" s="59" t="s">
        <v>107</v>
      </c>
      <c r="G121" s="1"/>
    </row>
    <row r="122" spans="1:7" s="11" customFormat="1" ht="29.25" customHeight="1" hidden="1">
      <c r="A122" s="58">
        <v>6</v>
      </c>
      <c r="B122" s="58">
        <v>90101</v>
      </c>
      <c r="C122" s="68" t="s">
        <v>69</v>
      </c>
      <c r="D122" s="58">
        <v>2100</v>
      </c>
      <c r="E122" s="70">
        <v>25600</v>
      </c>
      <c r="F122" s="59" t="s">
        <v>70</v>
      </c>
      <c r="G122" s="1"/>
    </row>
    <row r="123" spans="1:7" s="11" customFormat="1" ht="18" customHeight="1" hidden="1">
      <c r="A123" s="58">
        <v>7</v>
      </c>
      <c r="B123" s="58">
        <v>91204</v>
      </c>
      <c r="C123" s="68" t="s">
        <v>71</v>
      </c>
      <c r="D123" s="58">
        <v>2100</v>
      </c>
      <c r="E123" s="70">
        <v>181400</v>
      </c>
      <c r="F123" s="59" t="s">
        <v>72</v>
      </c>
      <c r="G123" s="1"/>
    </row>
    <row r="124" spans="1:7" s="11" customFormat="1" ht="17.25" customHeight="1" hidden="1">
      <c r="A124" s="58">
        <v>8</v>
      </c>
      <c r="B124" s="58">
        <v>110000</v>
      </c>
      <c r="C124" s="68" t="s">
        <v>73</v>
      </c>
      <c r="D124" s="58">
        <v>2100</v>
      </c>
      <c r="E124" s="70">
        <v>190350</v>
      </c>
      <c r="F124" s="59" t="s">
        <v>74</v>
      </c>
      <c r="G124" s="1"/>
    </row>
    <row r="125" spans="1:7" s="11" customFormat="1" ht="17.25" customHeight="1" hidden="1">
      <c r="A125" s="58">
        <v>9</v>
      </c>
      <c r="B125" s="58">
        <v>130204</v>
      </c>
      <c r="C125" s="68" t="s">
        <v>75</v>
      </c>
      <c r="D125" s="58">
        <v>2100</v>
      </c>
      <c r="E125" s="70">
        <v>6750</v>
      </c>
      <c r="F125" s="59" t="s">
        <v>76</v>
      </c>
      <c r="G125" s="1"/>
    </row>
    <row r="126" spans="1:7" ht="21.75" customHeight="1" hidden="1">
      <c r="A126" s="7" t="s">
        <v>7</v>
      </c>
      <c r="B126" s="7"/>
      <c r="C126" s="7"/>
      <c r="D126" s="7"/>
      <c r="E126" s="28">
        <f>SUM(E117:E125)</f>
        <v>2997684</v>
      </c>
      <c r="F126" s="30"/>
      <c r="G126" s="4"/>
    </row>
    <row r="127" spans="1:7" ht="15.75" hidden="1">
      <c r="A127" s="76"/>
      <c r="B127" s="76"/>
      <c r="C127" s="76" t="s">
        <v>110</v>
      </c>
      <c r="D127" s="76"/>
      <c r="E127" s="76">
        <v>2980000</v>
      </c>
      <c r="F127" s="76"/>
      <c r="G127" s="1"/>
    </row>
    <row r="128" spans="1:7" ht="15.75" customHeight="1">
      <c r="A128" s="5" t="s">
        <v>21</v>
      </c>
      <c r="B128" s="5"/>
      <c r="C128" s="5"/>
      <c r="D128" s="5"/>
      <c r="E128" s="5"/>
      <c r="F128" s="5"/>
      <c r="G128" s="1"/>
    </row>
    <row r="129" spans="1:7" ht="16.5" customHeight="1">
      <c r="A129" s="5" t="s">
        <v>5</v>
      </c>
      <c r="B129" s="5"/>
      <c r="C129" s="5"/>
      <c r="D129" s="5"/>
      <c r="E129" s="5"/>
      <c r="F129" s="6" t="s">
        <v>22</v>
      </c>
      <c r="G129" s="1"/>
    </row>
    <row r="131" ht="12.75">
      <c r="G131" s="52">
        <f>G5+G46+G60</f>
        <v>10554986.32</v>
      </c>
    </row>
    <row r="132" ht="12.75">
      <c r="G132" s="52">
        <f>G6+G47+G61</f>
        <v>10548767.82</v>
      </c>
    </row>
    <row r="133" ht="12.75">
      <c r="G133" s="52">
        <f>G131-G132</f>
        <v>6218.5</v>
      </c>
    </row>
  </sheetData>
  <autoFilter ref="A10:J43"/>
  <mergeCells count="50">
    <mergeCell ref="B45:F45"/>
    <mergeCell ref="A46:F46"/>
    <mergeCell ref="A42:B42"/>
    <mergeCell ref="A38:B38"/>
    <mergeCell ref="A41:B41"/>
    <mergeCell ref="A43:B43"/>
    <mergeCell ref="A39:B39"/>
    <mergeCell ref="A40:B40"/>
    <mergeCell ref="A6:F6"/>
    <mergeCell ref="A7:F7"/>
    <mergeCell ref="A10:A11"/>
    <mergeCell ref="B10:B11"/>
    <mergeCell ref="D10:D11"/>
    <mergeCell ref="E10:E11"/>
    <mergeCell ref="F10:F11"/>
    <mergeCell ref="C10:C11"/>
    <mergeCell ref="B8:D8"/>
    <mergeCell ref="E8:F8"/>
    <mergeCell ref="B2:F2"/>
    <mergeCell ref="B3:F3"/>
    <mergeCell ref="B4:F4"/>
    <mergeCell ref="A5:F5"/>
    <mergeCell ref="A47:F47"/>
    <mergeCell ref="A48:F48"/>
    <mergeCell ref="B59:F59"/>
    <mergeCell ref="A60:F60"/>
    <mergeCell ref="A88:F88"/>
    <mergeCell ref="A106:F106"/>
    <mergeCell ref="A61:F61"/>
    <mergeCell ref="A62:F62"/>
    <mergeCell ref="B79:F79"/>
    <mergeCell ref="A80:F80"/>
    <mergeCell ref="A81:F81"/>
    <mergeCell ref="A82:F82"/>
    <mergeCell ref="E115:E116"/>
    <mergeCell ref="F115:F116"/>
    <mergeCell ref="C113:E113"/>
    <mergeCell ref="A107:F107"/>
    <mergeCell ref="A108:F108"/>
    <mergeCell ref="A115:A116"/>
    <mergeCell ref="B115:B116"/>
    <mergeCell ref="C115:C116"/>
    <mergeCell ref="D115:D116"/>
    <mergeCell ref="A110:F110"/>
    <mergeCell ref="A111:F111"/>
    <mergeCell ref="A112:F112"/>
    <mergeCell ref="A96:F96"/>
    <mergeCell ref="B93:F93"/>
    <mergeCell ref="A94:F94"/>
    <mergeCell ref="A95:F95"/>
  </mergeCells>
  <printOptions/>
  <pageMargins left="0.3937007874015748" right="0" top="0.47" bottom="0.35" header="0" footer="0"/>
  <pageSetup fitToHeight="2" horizontalDpi="600" verticalDpi="600" orientation="portrait" paperSize="9" scale="76" r:id="rId1"/>
  <rowBreaks count="1" manualBreakCount="1"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0"/>
  <sheetViews>
    <sheetView view="pageBreakPreview" zoomScaleSheetLayoutView="100" workbookViewId="0" topLeftCell="A7">
      <selection activeCell="B10" sqref="B10:B17"/>
    </sheetView>
  </sheetViews>
  <sheetFormatPr defaultColWidth="9.00390625" defaultRowHeight="12.75"/>
  <cols>
    <col min="1" max="1" width="46.875" style="0" customWidth="1"/>
    <col min="2" max="2" width="22.75390625" style="0" customWidth="1"/>
    <col min="3" max="3" width="10.25390625" style="0" customWidth="1"/>
    <col min="4" max="4" width="11.75390625" style="0" bestFit="1" customWidth="1"/>
    <col min="7" max="7" width="15.75390625" style="0" customWidth="1"/>
    <col min="8" max="8" width="9.75390625" style="0" bestFit="1" customWidth="1"/>
  </cols>
  <sheetData>
    <row r="3" spans="1:3" ht="36" customHeight="1">
      <c r="A3" s="105" t="s">
        <v>112</v>
      </c>
      <c r="B3" s="105"/>
      <c r="C3" s="105"/>
    </row>
    <row r="5" spans="1:3" ht="33" customHeight="1">
      <c r="A5" s="39" t="s">
        <v>31</v>
      </c>
      <c r="B5" s="39" t="s">
        <v>30</v>
      </c>
      <c r="C5" s="39" t="s">
        <v>8</v>
      </c>
    </row>
    <row r="6" spans="1:3" s="37" customFormat="1" ht="43.5" customHeight="1">
      <c r="A6" s="40" t="s">
        <v>111</v>
      </c>
      <c r="B6" s="41">
        <f>'ЗАЛИШКИ НА 01.04 '!G5</f>
        <v>5621359.61</v>
      </c>
      <c r="C6" s="48">
        <v>100</v>
      </c>
    </row>
    <row r="7" spans="1:3" s="37" customFormat="1" ht="36.75" customHeight="1">
      <c r="A7" s="40" t="s">
        <v>115</v>
      </c>
      <c r="B7" s="41">
        <f>'ЗАЛИШКИ НА 01.04 '!E36</f>
        <v>5615141.11</v>
      </c>
      <c r="C7" s="42">
        <f>B7/B6*100</f>
        <v>99.88937729603818</v>
      </c>
    </row>
    <row r="8" spans="1:3" ht="18.75">
      <c r="A8" s="38" t="s">
        <v>32</v>
      </c>
      <c r="B8" s="39"/>
      <c r="C8" s="39"/>
    </row>
    <row r="9" spans="1:3" s="37" customFormat="1" ht="30" customHeight="1">
      <c r="A9" s="40" t="s">
        <v>26</v>
      </c>
      <c r="B9" s="41">
        <f>SUM(B10:B16)</f>
        <v>5020059.61</v>
      </c>
      <c r="C9" s="42">
        <f>B9/B7*100</f>
        <v>89.40219865641097</v>
      </c>
    </row>
    <row r="10" spans="1:8" ht="25.5" customHeight="1">
      <c r="A10" s="43" t="s">
        <v>27</v>
      </c>
      <c r="B10" s="44">
        <f>'ЗАЛИШКИ НА 01.04 '!E18+'ЗАЛИШКИ НА 01.04 '!E20+'ЗАЛИШКИ НА 01.04 '!E22+'ЗАЛИШКИ НА 01.04 '!E23+'ЗАЛИШКИ НА 01.04 '!E24+'ЗАЛИШКИ НА 01.04 '!E31</f>
        <v>4500000</v>
      </c>
      <c r="C10" s="45">
        <f>B10/B7*100</f>
        <v>80.14046151014715</v>
      </c>
      <c r="D10" s="52"/>
      <c r="E10" s="51"/>
      <c r="G10" s="52"/>
      <c r="H10" s="52"/>
    </row>
    <row r="11" spans="1:8" ht="27" customHeight="1">
      <c r="A11" s="46" t="s">
        <v>28</v>
      </c>
      <c r="B11" s="44">
        <f>'ЗАЛИШКИ НА 01.04 '!E13+'ЗАЛИШКИ НА 01.04 '!E14+'ЗАЛИШКИ НА 01.04 '!E33+'ЗАЛИШКИ НА 01.04 '!E32</f>
        <v>520059.61</v>
      </c>
      <c r="C11" s="45">
        <f>B11/B7*100</f>
        <v>9.261737146263808</v>
      </c>
      <c r="G11" s="52"/>
      <c r="H11" s="52"/>
    </row>
    <row r="12" spans="1:8" ht="27" customHeight="1">
      <c r="A12" s="46" t="s">
        <v>35</v>
      </c>
      <c r="B12" s="44"/>
      <c r="C12" s="45">
        <f>B12/B7*100</f>
        <v>0</v>
      </c>
      <c r="G12" s="52"/>
      <c r="H12" s="52"/>
    </row>
    <row r="13" spans="1:8" ht="27" customHeight="1">
      <c r="A13" s="46" t="s">
        <v>36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37</v>
      </c>
      <c r="B14" s="44"/>
      <c r="C14" s="45">
        <f>B14/B7*100</f>
        <v>0</v>
      </c>
      <c r="G14" s="52"/>
      <c r="H14" s="52"/>
    </row>
    <row r="15" spans="1:3" ht="37.5">
      <c r="A15" s="49" t="s">
        <v>33</v>
      </c>
      <c r="B15" s="44"/>
      <c r="C15" s="57">
        <f>B15/B7*100</f>
        <v>0</v>
      </c>
    </row>
    <row r="16" spans="1:3" ht="18.75">
      <c r="A16" s="50" t="s">
        <v>34</v>
      </c>
      <c r="B16" s="44"/>
      <c r="C16" s="45">
        <f>B16/B7*100</f>
        <v>0</v>
      </c>
    </row>
    <row r="17" spans="1:3" s="37" customFormat="1" ht="36.75" customHeight="1">
      <c r="A17" s="47" t="s">
        <v>29</v>
      </c>
      <c r="B17" s="41">
        <f>B7-B9</f>
        <v>595081.5</v>
      </c>
      <c r="C17" s="42">
        <f>B17/B7*100</f>
        <v>10.59780134358903</v>
      </c>
    </row>
    <row r="19" spans="1:2" ht="20.25">
      <c r="A19" s="56">
        <v>0.8</v>
      </c>
      <c r="B19" s="81">
        <f>B6*0.8</f>
        <v>4497087.688</v>
      </c>
    </row>
    <row r="20" spans="1:2" ht="18">
      <c r="A20" s="82">
        <v>0.9</v>
      </c>
      <c r="B20" s="83">
        <f>B6*0.9</f>
        <v>5059223.649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u252108</cp:lastModifiedBy>
  <cp:lastPrinted>2018-11-15T09:56:01Z</cp:lastPrinted>
  <dcterms:created xsi:type="dcterms:W3CDTF">2003-05-22T08:26:54Z</dcterms:created>
  <dcterms:modified xsi:type="dcterms:W3CDTF">2019-04-18T12:54:58Z</dcterms:modified>
  <cp:category/>
  <cp:version/>
  <cp:contentType/>
  <cp:contentStatus/>
</cp:coreProperties>
</file>