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9120" activeTab="0"/>
  </bookViews>
  <sheets>
    <sheet name="ЗАЛИШКИ НА 01.04 " sheetId="1" r:id="rId1"/>
    <sheet name="Структура" sheetId="2" r:id="rId2"/>
  </sheets>
  <definedNames>
    <definedName name="_xlnm._FilterDatabase" localSheetId="0" hidden="1">'ЗАЛИШКИ НА 01.04 '!$A$10:$J$39</definedName>
    <definedName name="_xlnm.Print_Area" localSheetId="0">'ЗАЛИШКИ НА 01.04 '!$A$1:$G$95</definedName>
    <definedName name="_xlnm.Print_Area" localSheetId="1">'Структура'!$A$1:$C$18</definedName>
    <definedName name="сH5">#REF!</definedName>
  </definedNames>
  <calcPr fullCalcOnLoad="1"/>
</workbook>
</file>

<file path=xl/sharedStrings.xml><?xml version="1.0" encoding="utf-8"?>
<sst xmlns="http://schemas.openxmlformats.org/spreadsheetml/2006/main" count="176" uniqueCount="109">
  <si>
    <t>№ п/п</t>
  </si>
  <si>
    <t>КЕКв</t>
  </si>
  <si>
    <t>Сума, грн.</t>
  </si>
  <si>
    <t>Примітка</t>
  </si>
  <si>
    <t>грн.</t>
  </si>
  <si>
    <t>райдержадміністрації</t>
  </si>
  <si>
    <t>Залишки по районному бюджету</t>
  </si>
  <si>
    <t>Всього</t>
  </si>
  <si>
    <t>%</t>
  </si>
  <si>
    <t>ВСЬОГО</t>
  </si>
  <si>
    <t>КТКВ</t>
  </si>
  <si>
    <t xml:space="preserve">на заробітну плату </t>
  </si>
  <si>
    <t xml:space="preserve">на енергоносії </t>
  </si>
  <si>
    <t>на інші поточні видатки</t>
  </si>
  <si>
    <t>на капітальні видатки</t>
  </si>
  <si>
    <t>Спрямовано залишок в т.ч:</t>
  </si>
  <si>
    <t>сума, грн</t>
  </si>
  <si>
    <t>% від направленого залишку</t>
  </si>
  <si>
    <t xml:space="preserve">                     використання залишку складає - </t>
  </si>
  <si>
    <t>75,1 %</t>
  </si>
  <si>
    <t>Додаток 2</t>
  </si>
  <si>
    <t xml:space="preserve">Начальник фінансового управління </t>
  </si>
  <si>
    <t>Л.І.Потапенко</t>
  </si>
  <si>
    <t>- 5,0 тис.грн. Гончарівській селищній раді (переможець конкурсу 2013 року)</t>
  </si>
  <si>
    <t>-3,0 тис.грн.  Рад.Слобідській сільській раді (переможець конкурсу 2012 року;</t>
  </si>
  <si>
    <t>-3,0 тис.грн. Слабинській сільській раді (переможець конкурсу 2013 року</t>
  </si>
  <si>
    <t>На захищені статті видатків:</t>
  </si>
  <si>
    <t xml:space="preserve"> - на зарплату</t>
  </si>
  <si>
    <t>-на енергоносії</t>
  </si>
  <si>
    <t>На інші видатки</t>
  </si>
  <si>
    <t>Сума</t>
  </si>
  <si>
    <t>Показники</t>
  </si>
  <si>
    <t>з них:</t>
  </si>
  <si>
    <t xml:space="preserve"> - на зарплату для сільських, селищних бюджетів</t>
  </si>
  <si>
    <t>-поточні трансферти населенню</t>
  </si>
  <si>
    <t>- на медикаменти</t>
  </si>
  <si>
    <t>-на харчування</t>
  </si>
  <si>
    <t>-мат.допомога</t>
  </si>
  <si>
    <t>Загальний фонд котловий рахунок</t>
  </si>
  <si>
    <t>Загальний фонд Освітня субвенція</t>
  </si>
  <si>
    <t>КПКВ</t>
  </si>
  <si>
    <t>Загальний  фонд соц.-економ.розвиток</t>
  </si>
  <si>
    <t>Спеціальний фонд відшкодування сільгоспвтрат</t>
  </si>
  <si>
    <t>0150</t>
  </si>
  <si>
    <t>На виплату заробітної плати працівникам районної ради</t>
  </si>
  <si>
    <t>1020</t>
  </si>
  <si>
    <t>2010</t>
  </si>
  <si>
    <t>Придбання дров для закінчення опалюв.сезону</t>
  </si>
  <si>
    <t>Заміна вікон Анисівської ЗОШ</t>
  </si>
  <si>
    <t>1150</t>
  </si>
  <si>
    <t>На програму підтримки обдарованої молоді</t>
  </si>
  <si>
    <t>2111</t>
  </si>
  <si>
    <t>На оплату енергоносіїв у зв`язку з відміною виборів до 3-х новостворених ОТГ</t>
  </si>
  <si>
    <t>7363</t>
  </si>
  <si>
    <t>Капітальний ремонт частини приміщень будівлі по вул. Шевченка, 162 в м.Чернігові</t>
  </si>
  <si>
    <t>Розпорядник коштів</t>
  </si>
  <si>
    <t>Відділ освіти</t>
  </si>
  <si>
    <t>РДА (ЦПМСД)</t>
  </si>
  <si>
    <t>Райрада</t>
  </si>
  <si>
    <t>Співфінансування по соц.економ.розвитку (Капітальний ремонт частини приміщень будівлі по вул. Шевченка, 162 в м.Чернігові)</t>
  </si>
  <si>
    <t>Капремонт котельні Рудківської ЗОШ</t>
  </si>
  <si>
    <t>РДА (ЦРЛ)</t>
  </si>
  <si>
    <t>На виготовлення ПКД та проходження експертизи по об`єкту "Капітальний ремонт частини приміщень триповерхової будівлі головного корпусу з підвалом КЛПЗ "Чернігівська центральна районна лікарня" по вул. Шевченка, 114 в м.Чернігів"</t>
  </si>
  <si>
    <t>7361</t>
  </si>
  <si>
    <t>Залишки станом на 01.01.2019</t>
  </si>
  <si>
    <t>Всього направлено</t>
  </si>
  <si>
    <t>Залиш. на 01.01.19р</t>
  </si>
  <si>
    <t>ЗАЛИШКИ НА 01.01.2019 РОКУ</t>
  </si>
  <si>
    <t>Загальний фонд медична субвенція</t>
  </si>
  <si>
    <t>Всього залишки ЗФ на 01.01.19</t>
  </si>
  <si>
    <t>Структура направлення залишків коштів на котловому рахунку, що склалися станом на 01.01.2019 р.</t>
  </si>
  <si>
    <t>Співфінансування по об`єкту "Капітальний ремонт частини приміщень триповерхової будівлі головного корпусу з підвалом КЛПЗ "Чернігівська центральна районна лікарня" по  вул. Шевченка, 114 в м.Чернігів"</t>
  </si>
  <si>
    <t xml:space="preserve">Залиш.на котловому рахунку  на 01.01.19р- 4 366845,22 грн., з них: обор-кас. готівка -100 000 грн. </t>
  </si>
  <si>
    <t>Загальний  фонд інші субвенції</t>
  </si>
  <si>
    <t>грн</t>
  </si>
  <si>
    <t>Оплата послуг по охороні приміщення</t>
  </si>
  <si>
    <t>Оплата послуг часткового відновлення електропостачання , після пожежі</t>
  </si>
  <si>
    <t>На заробітну плату з нарахуваннями по райраді</t>
  </si>
  <si>
    <t>На заробітну плату з нарахуваннями по ЗОШ (педробітники НВК, МОП)</t>
  </si>
  <si>
    <t>На заробітну плату з нарахуваннями по методкабінету</t>
  </si>
  <si>
    <t>1161</t>
  </si>
  <si>
    <t>На заробітну плату з нарахуваннями по централіз.бухгалтеріїї, господарскій групі</t>
  </si>
  <si>
    <t>1170</t>
  </si>
  <si>
    <t>На заробітну плату з нарахуваннями по інклюзив.ресурсному центру</t>
  </si>
  <si>
    <t>УСЗН</t>
  </si>
  <si>
    <t>3104</t>
  </si>
  <si>
    <t>На заробітну плату з нарахуваннями територіальному центру</t>
  </si>
  <si>
    <t>Відділ культури</t>
  </si>
  <si>
    <t>4030</t>
  </si>
  <si>
    <t>На заробітну плату з нарахуваннями працівникам бібліотек</t>
  </si>
  <si>
    <t>4081</t>
  </si>
  <si>
    <t>На заробітну плату з нарахуваннями працівникам централізованої  бухгалтерії</t>
  </si>
  <si>
    <t>5032</t>
  </si>
  <si>
    <t>На заробітну плату з нарахуваннями ДЮСШ "Колос"</t>
  </si>
  <si>
    <t>5053</t>
  </si>
  <si>
    <t>На заробітну плату з нарахуваннями ГО "Черн.районний фізкульт.-спортивний клуб Колос"</t>
  </si>
  <si>
    <t>Фінуправління</t>
  </si>
  <si>
    <t>9150</t>
  </si>
  <si>
    <t>Інша дотація на оплату праці для Пісківської сільради</t>
  </si>
  <si>
    <t>Придбання комп`ютерної техніки для шкіл району</t>
  </si>
  <si>
    <t>Придбання котлів для Киселівського НВК</t>
  </si>
  <si>
    <t>Придбання котлів для Редьківського НВК</t>
  </si>
  <si>
    <t>Придбання ламп для заміни освітлення</t>
  </si>
  <si>
    <t>Придбання меблів</t>
  </si>
  <si>
    <t>КНП "Черн ЦРЛ"</t>
  </si>
  <si>
    <t xml:space="preserve"> на 01.12.2019</t>
  </si>
  <si>
    <t xml:space="preserve">Направлено  на 01.12.2019 року                </t>
  </si>
  <si>
    <t>Залишок на 01.12.2019 року</t>
  </si>
  <si>
    <t>Спрямовано станом на01.12.2019 р.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</si>
</sst>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00"/>
    <numFmt numFmtId="175" formatCode="#,##0.0"/>
    <numFmt numFmtId="176" formatCode="#,##0;[Red]#,##0"/>
    <numFmt numFmtId="177" formatCode="#,##0&quot;р.&quot;_);\(#,##0&quot;р.&quot;\)"/>
    <numFmt numFmtId="178" formatCode="0.0_)"/>
    <numFmt numFmtId="179" formatCode="0.0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0.000000000"/>
    <numFmt numFmtId="199" formatCode="0.0000000000"/>
    <numFmt numFmtId="200" formatCode="0.00000000"/>
    <numFmt numFmtId="201" formatCode="0.0000000"/>
    <numFmt numFmtId="202" formatCode="0.000000"/>
    <numFmt numFmtId="203" formatCode="0.0000"/>
    <numFmt numFmtId="204" formatCode="#,##0.0\ &quot;грн.&quot;;[Red]\-#,##0.0\ &quot;грн.&quot;"/>
    <numFmt numFmtId="205" formatCode="#,##0.000\ &quot;грн.&quot;;[Red]\-#,##0.000\ &quot;грн.&quot;"/>
    <numFmt numFmtId="206" formatCode="#,##0.0000\ &quot;грн.&quot;;[Red]\-#,##0.0000\ &quot;грн.&quot;"/>
    <numFmt numFmtId="207" formatCode="#,##0.0000_ ;[Red]\-#,##0.0000\ "/>
    <numFmt numFmtId="208" formatCode="#,##0.000_ ;[Red]\-#,##0.000\ "/>
    <numFmt numFmtId="209" formatCode="#,##0.00_ ;[Red]\-#,##0.00\ "/>
    <numFmt numFmtId="210" formatCode="#,##0.0_ ;[Red]\-#,##0.0\ "/>
    <numFmt numFmtId="211" formatCode="#,##0_ ;[Red]\-#,##0\ 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i/>
      <sz val="14"/>
      <name val="Times New Roman"/>
      <family val="1"/>
    </font>
    <font>
      <sz val="8"/>
      <name val="Tahoma"/>
      <family val="2"/>
    </font>
    <font>
      <sz val="16"/>
      <name val="Arial Cyr"/>
      <family val="0"/>
    </font>
    <font>
      <sz val="10"/>
      <name val="Helv"/>
      <family val="0"/>
    </font>
    <font>
      <b/>
      <sz val="10.5"/>
      <name val="Times New Roman"/>
      <family val="1"/>
    </font>
    <font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75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75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72" fontId="8" fillId="2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center" wrapText="1"/>
    </xf>
    <xf numFmtId="172" fontId="8" fillId="2" borderId="0" xfId="0" applyNumberFormat="1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 wrapText="1"/>
    </xf>
    <xf numFmtId="49" fontId="7" fillId="0" borderId="0" xfId="0" applyNumberFormat="1" applyFont="1" applyAlignment="1">
      <alignment horizontal="left"/>
    </xf>
    <xf numFmtId="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vertical="center" wrapText="1"/>
    </xf>
    <xf numFmtId="4" fontId="7" fillId="3" borderId="2" xfId="0" applyNumberFormat="1" applyFont="1" applyFill="1" applyBorder="1" applyAlignment="1">
      <alignment horizontal="left"/>
    </xf>
    <xf numFmtId="4" fontId="5" fillId="0" borderId="0" xfId="0" applyNumberFormat="1" applyFont="1" applyAlignment="1">
      <alignment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9" fillId="0" borderId="1" xfId="0" applyFont="1" applyBorder="1" applyAlignment="1">
      <alignment horizontal="justify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4" fontId="11" fillId="0" borderId="1" xfId="0" applyNumberFormat="1" applyFont="1" applyBorder="1" applyAlignment="1">
      <alignment horizontal="center"/>
    </xf>
    <xf numFmtId="172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Border="1" applyAlignment="1">
      <alignment horizontal="left"/>
    </xf>
    <xf numFmtId="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4" fontId="7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 wrapText="1"/>
    </xf>
    <xf numFmtId="2" fontId="19" fillId="0" borderId="2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left" vertical="top" wrapText="1"/>
    </xf>
    <xf numFmtId="4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" fontId="7" fillId="0" borderId="0" xfId="0" applyNumberFormat="1" applyFont="1" applyAlignment="1">
      <alignment horizontal="left"/>
    </xf>
    <xf numFmtId="2" fontId="7" fillId="4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99"/>
  <sheetViews>
    <sheetView tabSelected="1"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8.125" style="0" customWidth="1"/>
    <col min="2" max="2" width="16.25390625" style="0" customWidth="1"/>
    <col min="3" max="3" width="11.625" style="0" customWidth="1"/>
    <col min="4" max="4" width="8.875" style="0" customWidth="1"/>
    <col min="5" max="5" width="14.875" style="0" customWidth="1"/>
    <col min="6" max="6" width="57.125" style="0" customWidth="1"/>
    <col min="7" max="7" width="13.625" style="0" customWidth="1"/>
    <col min="8" max="8" width="14.875" style="0" customWidth="1"/>
    <col min="10" max="10" width="4.875" style="0" customWidth="1"/>
  </cols>
  <sheetData>
    <row r="1" ht="12.75">
      <c r="G1" t="s">
        <v>20</v>
      </c>
    </row>
    <row r="2" spans="1:7" ht="21.75" customHeight="1">
      <c r="A2" s="1"/>
      <c r="B2" s="94" t="s">
        <v>6</v>
      </c>
      <c r="C2" s="94"/>
      <c r="D2" s="94"/>
      <c r="E2" s="94"/>
      <c r="F2" s="94"/>
      <c r="G2" s="2"/>
    </row>
    <row r="3" spans="1:7" ht="15" customHeight="1">
      <c r="A3" s="1"/>
      <c r="B3" s="94" t="s">
        <v>105</v>
      </c>
      <c r="C3" s="94"/>
      <c r="D3" s="94"/>
      <c r="E3" s="94"/>
      <c r="F3" s="94"/>
      <c r="G3" s="2"/>
    </row>
    <row r="4" spans="1:7" ht="15.75">
      <c r="A4" s="1"/>
      <c r="B4" s="94" t="s">
        <v>38</v>
      </c>
      <c r="C4" s="94"/>
      <c r="D4" s="94"/>
      <c r="E4" s="94"/>
      <c r="F4" s="94"/>
      <c r="G4" s="1" t="s">
        <v>4</v>
      </c>
    </row>
    <row r="5" spans="1:8" ht="28.5" customHeight="1">
      <c r="A5" s="95" t="s">
        <v>72</v>
      </c>
      <c r="B5" s="95"/>
      <c r="C5" s="95"/>
      <c r="D5" s="95"/>
      <c r="E5" s="95"/>
      <c r="F5" s="95"/>
      <c r="G5" s="73">
        <f>4521845.22-100000-80000-75000</f>
        <v>4266845.22</v>
      </c>
      <c r="H5" s="52">
        <f>G5+G52+G61</f>
        <v>5963011.17</v>
      </c>
    </row>
    <row r="6" spans="1:8" ht="18" customHeight="1">
      <c r="A6" s="89" t="s">
        <v>106</v>
      </c>
      <c r="B6" s="89"/>
      <c r="C6" s="89"/>
      <c r="D6" s="89"/>
      <c r="E6" s="89"/>
      <c r="F6" s="89"/>
      <c r="G6" s="25">
        <f>E32</f>
        <v>4266819.859999999</v>
      </c>
      <c r="H6" s="52">
        <f>E32+E58+E71</f>
        <v>5955071.809999999</v>
      </c>
    </row>
    <row r="7" spans="1:7" ht="21.75" customHeight="1">
      <c r="A7" s="96" t="s">
        <v>107</v>
      </c>
      <c r="B7" s="96"/>
      <c r="C7" s="96"/>
      <c r="D7" s="96"/>
      <c r="E7" s="96"/>
      <c r="F7" s="96"/>
      <c r="G7" s="26">
        <f>G5-G6</f>
        <v>25.360000000335276</v>
      </c>
    </row>
    <row r="8" spans="1:7" ht="14.25" customHeight="1">
      <c r="A8" s="53"/>
      <c r="B8" s="94"/>
      <c r="C8" s="94"/>
      <c r="D8" s="94"/>
      <c r="E8" s="100"/>
      <c r="F8" s="100"/>
      <c r="G8" s="54"/>
    </row>
    <row r="9" spans="1:7" ht="11.25" customHeight="1">
      <c r="A9" s="3"/>
      <c r="B9" s="3"/>
      <c r="C9" s="3"/>
      <c r="D9" s="3"/>
      <c r="E9" s="3"/>
      <c r="F9" s="3"/>
      <c r="G9" s="27"/>
    </row>
    <row r="10" spans="1:7" ht="15.75">
      <c r="A10" s="97" t="s">
        <v>0</v>
      </c>
      <c r="B10" s="97" t="s">
        <v>55</v>
      </c>
      <c r="C10" s="98" t="s">
        <v>40</v>
      </c>
      <c r="D10" s="97" t="s">
        <v>1</v>
      </c>
      <c r="E10" s="98" t="s">
        <v>2</v>
      </c>
      <c r="F10" s="98" t="s">
        <v>3</v>
      </c>
      <c r="G10" s="1"/>
    </row>
    <row r="11" spans="1:7" ht="13.5" customHeight="1">
      <c r="A11" s="97"/>
      <c r="B11" s="97"/>
      <c r="C11" s="99"/>
      <c r="D11" s="97"/>
      <c r="E11" s="99"/>
      <c r="F11" s="99"/>
      <c r="G11" s="1"/>
    </row>
    <row r="12" spans="1:7" s="11" customFormat="1" ht="0.75" customHeight="1">
      <c r="A12" s="58">
        <v>1</v>
      </c>
      <c r="B12" s="58">
        <v>10116</v>
      </c>
      <c r="C12" s="68" t="s">
        <v>43</v>
      </c>
      <c r="D12" s="58">
        <v>2100</v>
      </c>
      <c r="E12" s="70"/>
      <c r="F12" s="59" t="s">
        <v>44</v>
      </c>
      <c r="G12" s="1"/>
    </row>
    <row r="13" spans="1:7" s="11" customFormat="1" ht="14.25" customHeight="1">
      <c r="A13" s="58">
        <v>1</v>
      </c>
      <c r="B13" s="58" t="s">
        <v>56</v>
      </c>
      <c r="C13" s="68" t="s">
        <v>45</v>
      </c>
      <c r="D13" s="58">
        <v>2275</v>
      </c>
      <c r="E13" s="70">
        <v>120000</v>
      </c>
      <c r="F13" s="59" t="s">
        <v>47</v>
      </c>
      <c r="G13" s="1"/>
    </row>
    <row r="14" spans="1:7" s="11" customFormat="1" ht="14.25" customHeight="1">
      <c r="A14" s="58">
        <v>3</v>
      </c>
      <c r="B14" s="58" t="s">
        <v>56</v>
      </c>
      <c r="C14" s="68" t="s">
        <v>49</v>
      </c>
      <c r="D14" s="58">
        <v>2730</v>
      </c>
      <c r="E14" s="70">
        <v>23900</v>
      </c>
      <c r="F14" s="78" t="s">
        <v>50</v>
      </c>
      <c r="G14" s="1"/>
    </row>
    <row r="15" spans="1:7" s="11" customFormat="1" ht="33" customHeight="1">
      <c r="A15" s="58">
        <v>4</v>
      </c>
      <c r="B15" s="58" t="s">
        <v>57</v>
      </c>
      <c r="C15" s="68" t="s">
        <v>51</v>
      </c>
      <c r="D15" s="58">
        <v>2610</v>
      </c>
      <c r="E15" s="70">
        <v>200000</v>
      </c>
      <c r="F15" s="59" t="s">
        <v>52</v>
      </c>
      <c r="G15" s="1"/>
    </row>
    <row r="16" spans="1:7" s="11" customFormat="1" ht="34.5" customHeight="1">
      <c r="A16" s="58">
        <v>5</v>
      </c>
      <c r="B16" s="58" t="s">
        <v>58</v>
      </c>
      <c r="C16" s="68" t="s">
        <v>53</v>
      </c>
      <c r="D16" s="58">
        <v>3132</v>
      </c>
      <c r="E16" s="70">
        <v>14246.16</v>
      </c>
      <c r="F16" s="59" t="s">
        <v>59</v>
      </c>
      <c r="G16" s="1"/>
    </row>
    <row r="17" spans="1:7" s="11" customFormat="1" ht="78.75" customHeight="1">
      <c r="A17" s="58">
        <v>7</v>
      </c>
      <c r="B17" s="58" t="s">
        <v>61</v>
      </c>
      <c r="C17" s="68" t="s">
        <v>46</v>
      </c>
      <c r="D17" s="58">
        <v>3210</v>
      </c>
      <c r="E17" s="70">
        <v>163473.7</v>
      </c>
      <c r="F17" s="59" t="s">
        <v>62</v>
      </c>
      <c r="G17" s="1"/>
    </row>
    <row r="18" spans="1:7" s="11" customFormat="1" ht="78.75" customHeight="1">
      <c r="A18" s="58">
        <v>8</v>
      </c>
      <c r="B18" s="58" t="s">
        <v>61</v>
      </c>
      <c r="C18" s="68" t="s">
        <v>63</v>
      </c>
      <c r="D18" s="58">
        <v>3210</v>
      </c>
      <c r="E18" s="70">
        <v>1100000</v>
      </c>
      <c r="F18" s="87" t="s">
        <v>71</v>
      </c>
      <c r="G18" s="1"/>
    </row>
    <row r="19" spans="1:7" s="11" customFormat="1" ht="21.75" customHeight="1">
      <c r="A19" s="58">
        <v>9</v>
      </c>
      <c r="B19" s="58" t="s">
        <v>58</v>
      </c>
      <c r="C19" s="68" t="s">
        <v>43</v>
      </c>
      <c r="D19" s="58">
        <v>2240</v>
      </c>
      <c r="E19" s="70">
        <v>99000</v>
      </c>
      <c r="F19" s="87" t="s">
        <v>75</v>
      </c>
      <c r="G19" s="1"/>
    </row>
    <row r="20" spans="1:7" s="11" customFormat="1" ht="30" customHeight="1">
      <c r="A20" s="58">
        <v>10</v>
      </c>
      <c r="B20" s="58" t="s">
        <v>58</v>
      </c>
      <c r="C20" s="68" t="s">
        <v>43</v>
      </c>
      <c r="D20" s="58">
        <v>2240</v>
      </c>
      <c r="E20" s="70">
        <v>80000</v>
      </c>
      <c r="F20" s="87" t="s">
        <v>76</v>
      </c>
      <c r="G20" s="1"/>
    </row>
    <row r="21" spans="1:7" s="11" customFormat="1" ht="22.5" customHeight="1">
      <c r="A21" s="58">
        <v>11</v>
      </c>
      <c r="B21" s="58" t="s">
        <v>58</v>
      </c>
      <c r="C21" s="68" t="s">
        <v>43</v>
      </c>
      <c r="D21" s="58">
        <v>2100</v>
      </c>
      <c r="E21" s="70">
        <v>762000</v>
      </c>
      <c r="F21" s="87" t="s">
        <v>77</v>
      </c>
      <c r="G21" s="1"/>
    </row>
    <row r="22" spans="1:7" s="11" customFormat="1" ht="30" customHeight="1">
      <c r="A22" s="58">
        <v>12</v>
      </c>
      <c r="B22" s="58" t="s">
        <v>56</v>
      </c>
      <c r="C22" s="68" t="s">
        <v>45</v>
      </c>
      <c r="D22" s="58">
        <v>2100</v>
      </c>
      <c r="E22" s="70">
        <v>660300</v>
      </c>
      <c r="F22" s="87" t="s">
        <v>78</v>
      </c>
      <c r="G22" s="1"/>
    </row>
    <row r="23" spans="1:7" s="11" customFormat="1" ht="24" customHeight="1">
      <c r="A23" s="58">
        <v>13</v>
      </c>
      <c r="B23" s="58" t="s">
        <v>56</v>
      </c>
      <c r="C23" s="68" t="s">
        <v>49</v>
      </c>
      <c r="D23" s="58">
        <v>2100</v>
      </c>
      <c r="E23" s="70">
        <v>38900</v>
      </c>
      <c r="F23" s="87" t="s">
        <v>79</v>
      </c>
      <c r="G23" s="1"/>
    </row>
    <row r="24" spans="1:7" s="11" customFormat="1" ht="30" customHeight="1">
      <c r="A24" s="58">
        <v>14</v>
      </c>
      <c r="B24" s="58" t="s">
        <v>56</v>
      </c>
      <c r="C24" s="68" t="s">
        <v>80</v>
      </c>
      <c r="D24" s="58">
        <v>2100</v>
      </c>
      <c r="E24" s="70">
        <v>223900</v>
      </c>
      <c r="F24" s="87" t="s">
        <v>81</v>
      </c>
      <c r="G24" s="1"/>
    </row>
    <row r="25" spans="1:7" s="11" customFormat="1" ht="30" customHeight="1">
      <c r="A25" s="58">
        <v>15</v>
      </c>
      <c r="B25" s="58" t="s">
        <v>56</v>
      </c>
      <c r="C25" s="68" t="s">
        <v>82</v>
      </c>
      <c r="D25" s="58">
        <v>2100</v>
      </c>
      <c r="E25" s="70">
        <v>10200</v>
      </c>
      <c r="F25" s="87" t="s">
        <v>83</v>
      </c>
      <c r="G25" s="1"/>
    </row>
    <row r="26" spans="1:7" s="11" customFormat="1" ht="30" customHeight="1">
      <c r="A26" s="58">
        <v>16</v>
      </c>
      <c r="B26" s="58" t="s">
        <v>84</v>
      </c>
      <c r="C26" s="68" t="s">
        <v>85</v>
      </c>
      <c r="D26" s="58">
        <v>2100</v>
      </c>
      <c r="E26" s="70">
        <v>387300</v>
      </c>
      <c r="F26" s="87" t="s">
        <v>86</v>
      </c>
      <c r="G26" s="1"/>
    </row>
    <row r="27" spans="1:7" s="11" customFormat="1" ht="30" customHeight="1">
      <c r="A27" s="58">
        <v>17</v>
      </c>
      <c r="B27" s="58" t="s">
        <v>87</v>
      </c>
      <c r="C27" s="68" t="s">
        <v>88</v>
      </c>
      <c r="D27" s="58">
        <v>2100</v>
      </c>
      <c r="E27" s="70">
        <v>198900</v>
      </c>
      <c r="F27" s="87" t="s">
        <v>89</v>
      </c>
      <c r="G27" s="1"/>
    </row>
    <row r="28" spans="1:7" s="11" customFormat="1" ht="30" customHeight="1">
      <c r="A28" s="58">
        <v>18</v>
      </c>
      <c r="B28" s="58" t="s">
        <v>87</v>
      </c>
      <c r="C28" s="68" t="s">
        <v>90</v>
      </c>
      <c r="D28" s="58">
        <v>2100</v>
      </c>
      <c r="E28" s="70">
        <v>64700</v>
      </c>
      <c r="F28" s="87" t="s">
        <v>91</v>
      </c>
      <c r="G28" s="1"/>
    </row>
    <row r="29" spans="1:7" s="11" customFormat="1" ht="30" customHeight="1">
      <c r="A29" s="58">
        <v>19</v>
      </c>
      <c r="B29" s="58" t="s">
        <v>56</v>
      </c>
      <c r="C29" s="68" t="s">
        <v>92</v>
      </c>
      <c r="D29" s="58">
        <v>2610</v>
      </c>
      <c r="E29" s="70">
        <v>30000</v>
      </c>
      <c r="F29" s="87" t="s">
        <v>93</v>
      </c>
      <c r="G29" s="1"/>
    </row>
    <row r="30" spans="1:7" s="11" customFormat="1" ht="30" customHeight="1">
      <c r="A30" s="58">
        <v>20</v>
      </c>
      <c r="B30" s="58" t="s">
        <v>56</v>
      </c>
      <c r="C30" s="68" t="s">
        <v>94</v>
      </c>
      <c r="D30" s="58">
        <v>2610</v>
      </c>
      <c r="E30" s="70">
        <v>30000</v>
      </c>
      <c r="F30" s="87" t="s">
        <v>95</v>
      </c>
      <c r="G30" s="1"/>
    </row>
    <row r="31" spans="1:7" s="11" customFormat="1" ht="30" customHeight="1">
      <c r="A31" s="58">
        <v>21</v>
      </c>
      <c r="B31" s="58" t="s">
        <v>96</v>
      </c>
      <c r="C31" s="68" t="s">
        <v>97</v>
      </c>
      <c r="D31" s="58">
        <v>2620</v>
      </c>
      <c r="E31" s="70">
        <v>60000</v>
      </c>
      <c r="F31" s="87" t="s">
        <v>98</v>
      </c>
      <c r="G31" s="1"/>
    </row>
    <row r="32" spans="1:7" ht="21.75" customHeight="1">
      <c r="A32" s="7" t="s">
        <v>7</v>
      </c>
      <c r="B32" s="7"/>
      <c r="C32" s="7"/>
      <c r="D32" s="7"/>
      <c r="E32" s="28">
        <f>SUM(E12:E31)</f>
        <v>4266819.859999999</v>
      </c>
      <c r="F32" s="30"/>
      <c r="G32" s="4"/>
    </row>
    <row r="33" spans="1:7" ht="11.25" customHeight="1" hidden="1">
      <c r="A33" s="13"/>
      <c r="B33" s="13"/>
      <c r="C33" s="13"/>
      <c r="D33" s="13"/>
      <c r="E33" s="14"/>
      <c r="F33" s="29" t="s">
        <v>23</v>
      </c>
      <c r="G33" s="4"/>
    </row>
    <row r="34" spans="1:7" ht="42" customHeight="1" hidden="1">
      <c r="A34" s="102" t="s">
        <v>15</v>
      </c>
      <c r="B34" s="102"/>
      <c r="C34" s="7"/>
      <c r="D34" s="7" t="s">
        <v>16</v>
      </c>
      <c r="E34" s="12" t="s">
        <v>17</v>
      </c>
      <c r="F34" s="29" t="s">
        <v>24</v>
      </c>
      <c r="G34" s="4"/>
    </row>
    <row r="35" spans="1:7" ht="15.75" customHeight="1" hidden="1">
      <c r="A35" s="105" t="s">
        <v>11</v>
      </c>
      <c r="B35" s="105"/>
      <c r="C35" s="8"/>
      <c r="D35" s="20" t="e">
        <f>#REF!+#REF!+#REF!+#REF!+#REF!</f>
        <v>#REF!</v>
      </c>
      <c r="E35" s="12" t="e">
        <f>D35/G6*100</f>
        <v>#REF!</v>
      </c>
      <c r="F35" s="10" t="s">
        <v>25</v>
      </c>
      <c r="G35" s="4"/>
    </row>
    <row r="36" spans="1:7" ht="15.75" hidden="1">
      <c r="A36" s="105" t="s">
        <v>12</v>
      </c>
      <c r="B36" s="105"/>
      <c r="C36" s="8"/>
      <c r="D36" s="20" t="e">
        <f>#REF!</f>
        <v>#REF!</v>
      </c>
      <c r="E36" s="12" t="e">
        <f>D36/G6*100</f>
        <v>#REF!</v>
      </c>
      <c r="F36" s="15"/>
      <c r="G36" s="4"/>
    </row>
    <row r="37" spans="1:7" ht="15.75" customHeight="1" hidden="1">
      <c r="A37" s="103" t="s">
        <v>13</v>
      </c>
      <c r="B37" s="104"/>
      <c r="C37" s="61"/>
      <c r="D37" s="20" t="e">
        <f>#REF!+#REF!+#REF!+#REF!+#REF!+#REF!+#REF!+#REF!</f>
        <v>#REF!</v>
      </c>
      <c r="E37" s="12" t="e">
        <f>D37/G6*100</f>
        <v>#REF!</v>
      </c>
      <c r="F37" s="15"/>
      <c r="G37" s="4"/>
    </row>
    <row r="38" spans="1:7" ht="18" customHeight="1" hidden="1">
      <c r="A38" s="101" t="s">
        <v>14</v>
      </c>
      <c r="B38" s="101"/>
      <c r="C38" s="60"/>
      <c r="D38" s="21" t="e">
        <f>#REF!+#REF!+#REF!+#REF!+#REF!+#REF!+#REF!+#REF!</f>
        <v>#REF!</v>
      </c>
      <c r="E38" s="16" t="e">
        <f>D38/G6*100</f>
        <v>#REF!</v>
      </c>
      <c r="F38" s="9"/>
      <c r="G38" s="1"/>
    </row>
    <row r="39" spans="1:7" ht="15" customHeight="1" hidden="1">
      <c r="A39" s="101" t="s">
        <v>9</v>
      </c>
      <c r="B39" s="101"/>
      <c r="C39" s="60"/>
      <c r="D39" s="21" t="e">
        <f>SUM(D35:D38)</f>
        <v>#REF!</v>
      </c>
      <c r="E39" s="16"/>
      <c r="F39" s="22" t="s">
        <v>18</v>
      </c>
      <c r="G39" s="23" t="s">
        <v>19</v>
      </c>
    </row>
    <row r="40" spans="1:7" ht="12" customHeight="1">
      <c r="A40" s="17"/>
      <c r="B40" s="17"/>
      <c r="C40" s="17"/>
      <c r="D40" s="18"/>
      <c r="E40" s="19"/>
      <c r="F40" s="9"/>
      <c r="G40" s="1"/>
    </row>
    <row r="41" spans="1:7" ht="23.25" customHeight="1">
      <c r="A41" s="106" t="s">
        <v>73</v>
      </c>
      <c r="B41" s="106"/>
      <c r="C41" s="106"/>
      <c r="D41" s="106"/>
      <c r="E41" s="106"/>
      <c r="F41" s="106"/>
      <c r="G41" s="84" t="s">
        <v>74</v>
      </c>
    </row>
    <row r="42" spans="1:7" ht="20.25" customHeight="1">
      <c r="A42" s="92" t="s">
        <v>67</v>
      </c>
      <c r="B42" s="92"/>
      <c r="C42" s="92"/>
      <c r="D42" s="92"/>
      <c r="E42" s="92"/>
      <c r="F42" s="92"/>
      <c r="G42" s="86">
        <v>155000</v>
      </c>
    </row>
    <row r="43" spans="1:7" ht="15.75" customHeight="1">
      <c r="A43" s="107" t="str">
        <f>A6</f>
        <v>Направлено  на 01.12.2019 року                </v>
      </c>
      <c r="B43" s="107"/>
      <c r="C43" s="107"/>
      <c r="D43" s="107"/>
      <c r="E43" s="107"/>
      <c r="F43" s="107"/>
      <c r="G43" s="85">
        <f>E49</f>
        <v>155000</v>
      </c>
    </row>
    <row r="44" spans="1:7" ht="20.25" customHeight="1">
      <c r="A44" s="107" t="str">
        <f>A7</f>
        <v>Залишок на 01.12.2019 року</v>
      </c>
      <c r="B44" s="107"/>
      <c r="C44" s="107"/>
      <c r="D44" s="107"/>
      <c r="E44" s="107"/>
      <c r="F44" s="107"/>
      <c r="G44" s="86">
        <f>G42-G43</f>
        <v>0</v>
      </c>
    </row>
    <row r="45" spans="1:7" ht="20.25" customHeight="1">
      <c r="A45" s="97" t="s">
        <v>0</v>
      </c>
      <c r="B45" s="97" t="s">
        <v>55</v>
      </c>
      <c r="C45" s="98" t="s">
        <v>40</v>
      </c>
      <c r="D45" s="97" t="s">
        <v>1</v>
      </c>
      <c r="E45" s="98" t="s">
        <v>2</v>
      </c>
      <c r="F45" s="98" t="s">
        <v>3</v>
      </c>
      <c r="G45" s="1"/>
    </row>
    <row r="46" spans="1:7" ht="20.25" customHeight="1">
      <c r="A46" s="97"/>
      <c r="B46" s="97"/>
      <c r="C46" s="99"/>
      <c r="D46" s="97"/>
      <c r="E46" s="99"/>
      <c r="F46" s="99"/>
      <c r="G46" s="1"/>
    </row>
    <row r="47" spans="1:7" ht="15.75" customHeight="1">
      <c r="A47" s="58">
        <v>1</v>
      </c>
      <c r="B47" s="58" t="s">
        <v>56</v>
      </c>
      <c r="C47" s="68" t="s">
        <v>45</v>
      </c>
      <c r="D47" s="58">
        <v>2210</v>
      </c>
      <c r="E47" s="70">
        <v>80000</v>
      </c>
      <c r="F47" s="77" t="s">
        <v>48</v>
      </c>
      <c r="G47" s="1"/>
    </row>
    <row r="48" spans="1:7" ht="15.75" customHeight="1">
      <c r="A48" s="58">
        <v>2</v>
      </c>
      <c r="B48" s="79" t="s">
        <v>56</v>
      </c>
      <c r="C48" s="80" t="s">
        <v>45</v>
      </c>
      <c r="D48" s="79">
        <v>3132</v>
      </c>
      <c r="E48" s="81">
        <v>75000</v>
      </c>
      <c r="F48" s="82" t="s">
        <v>60</v>
      </c>
      <c r="G48" s="1"/>
    </row>
    <row r="49" spans="1:7" ht="15.75" customHeight="1">
      <c r="A49" s="35" t="s">
        <v>7</v>
      </c>
      <c r="B49" s="35"/>
      <c r="C49" s="35"/>
      <c r="D49" s="35"/>
      <c r="E49" s="36">
        <f>SUM(E47:E48)</f>
        <v>155000</v>
      </c>
      <c r="F49" s="33"/>
      <c r="G49" s="1"/>
    </row>
    <row r="50" spans="1:7" ht="12" customHeight="1">
      <c r="A50" s="17"/>
      <c r="B50" s="17"/>
      <c r="C50" s="17"/>
      <c r="D50" s="18"/>
      <c r="E50" s="19"/>
      <c r="F50" s="9"/>
      <c r="G50" s="1"/>
    </row>
    <row r="51" spans="1:7" ht="13.5" customHeight="1">
      <c r="A51" s="10"/>
      <c r="B51" s="91" t="s">
        <v>41</v>
      </c>
      <c r="C51" s="91"/>
      <c r="D51" s="91"/>
      <c r="E51" s="91"/>
      <c r="F51" s="91"/>
      <c r="G51" s="1" t="s">
        <v>4</v>
      </c>
    </row>
    <row r="52" spans="1:7" ht="16.5" customHeight="1">
      <c r="A52" s="92" t="s">
        <v>67</v>
      </c>
      <c r="B52" s="92"/>
      <c r="C52" s="92"/>
      <c r="D52" s="92"/>
      <c r="E52" s="92"/>
      <c r="F52" s="92"/>
      <c r="G52" s="76">
        <v>475475.84</v>
      </c>
    </row>
    <row r="53" spans="1:7" ht="14.25" customHeight="1">
      <c r="A53" s="89" t="str">
        <f>A6</f>
        <v>Направлено  на 01.12.2019 року                </v>
      </c>
      <c r="B53" s="89"/>
      <c r="C53" s="89"/>
      <c r="D53" s="89"/>
      <c r="E53" s="89"/>
      <c r="F53" s="89"/>
      <c r="G53" s="24">
        <f>E58</f>
        <v>475475.84</v>
      </c>
    </row>
    <row r="54" spans="1:7" ht="14.25" customHeight="1">
      <c r="A54" s="90" t="str">
        <f>A7</f>
        <v>Залишок на 01.12.2019 року</v>
      </c>
      <c r="B54" s="90"/>
      <c r="C54" s="90"/>
      <c r="D54" s="90"/>
      <c r="E54" s="90"/>
      <c r="F54" s="90"/>
      <c r="G54" s="26">
        <f>SUM(G52-G53)</f>
        <v>0</v>
      </c>
    </row>
    <row r="55" spans="1:7" ht="6.75" customHeight="1">
      <c r="A55" s="10"/>
      <c r="B55" s="10"/>
      <c r="C55" s="10"/>
      <c r="D55" s="10"/>
      <c r="E55" s="10"/>
      <c r="F55" s="10"/>
      <c r="G55" s="1"/>
    </row>
    <row r="56" spans="1:7" ht="34.5" customHeight="1">
      <c r="A56" s="62" t="s">
        <v>0</v>
      </c>
      <c r="B56" s="62" t="str">
        <f>B10</f>
        <v>Розпорядник коштів</v>
      </c>
      <c r="C56" s="71" t="s">
        <v>40</v>
      </c>
      <c r="D56" s="62" t="s">
        <v>1</v>
      </c>
      <c r="E56" s="63" t="s">
        <v>2</v>
      </c>
      <c r="F56" s="63" t="s">
        <v>3</v>
      </c>
      <c r="G56" s="1"/>
    </row>
    <row r="57" spans="1:7" ht="30">
      <c r="A57" s="31">
        <v>1</v>
      </c>
      <c r="B57" s="31" t="s">
        <v>58</v>
      </c>
      <c r="C57" s="69" t="s">
        <v>53</v>
      </c>
      <c r="D57" s="31">
        <v>3132</v>
      </c>
      <c r="E57" s="32">
        <v>475475.84</v>
      </c>
      <c r="F57" s="34" t="s">
        <v>54</v>
      </c>
      <c r="G57" s="1"/>
    </row>
    <row r="58" spans="1:7" ht="15.75">
      <c r="A58" s="35" t="s">
        <v>7</v>
      </c>
      <c r="B58" s="35"/>
      <c r="C58" s="35"/>
      <c r="D58" s="35"/>
      <c r="E58" s="36">
        <f>SUM(E57:E57)</f>
        <v>475475.84</v>
      </c>
      <c r="F58" s="33"/>
      <c r="G58" s="1"/>
    </row>
    <row r="59" spans="1:7" ht="12" customHeight="1">
      <c r="A59" s="17"/>
      <c r="B59" s="17"/>
      <c r="C59" s="17"/>
      <c r="D59" s="18"/>
      <c r="E59" s="19"/>
      <c r="F59" s="9"/>
      <c r="G59" s="1"/>
    </row>
    <row r="60" spans="1:7" ht="13.5" customHeight="1">
      <c r="A60" s="10"/>
      <c r="B60" s="91" t="s">
        <v>39</v>
      </c>
      <c r="C60" s="91"/>
      <c r="D60" s="91"/>
      <c r="E60" s="91"/>
      <c r="F60" s="91"/>
      <c r="G60" s="1" t="s">
        <v>4</v>
      </c>
    </row>
    <row r="61" spans="1:7" ht="24.75" customHeight="1">
      <c r="A61" s="92" t="str">
        <f>A52</f>
        <v>ЗАЛИШКИ НА 01.01.2019 РОКУ</v>
      </c>
      <c r="B61" s="92"/>
      <c r="C61" s="92"/>
      <c r="D61" s="92"/>
      <c r="E61" s="92"/>
      <c r="F61" s="92"/>
      <c r="G61" s="76">
        <v>1220690.11</v>
      </c>
    </row>
    <row r="62" spans="1:7" ht="14.25" customHeight="1">
      <c r="A62" s="93" t="str">
        <f>A53</f>
        <v>Направлено  на 01.12.2019 року                </v>
      </c>
      <c r="B62" s="93"/>
      <c r="C62" s="93"/>
      <c r="D62" s="93"/>
      <c r="E62" s="93"/>
      <c r="F62" s="93"/>
      <c r="G62" s="24">
        <f>E71</f>
        <v>1212776.1099999999</v>
      </c>
    </row>
    <row r="63" spans="1:7" ht="14.25" customHeight="1">
      <c r="A63" s="90" t="str">
        <f>A7</f>
        <v>Залишок на 01.12.2019 року</v>
      </c>
      <c r="B63" s="90"/>
      <c r="C63" s="90"/>
      <c r="D63" s="90"/>
      <c r="E63" s="90"/>
      <c r="F63" s="90"/>
      <c r="G63" s="26">
        <f>SUM(G61-G62)</f>
        <v>7914.000000000233</v>
      </c>
    </row>
    <row r="64" spans="1:7" ht="6.75" customHeight="1">
      <c r="A64" s="10"/>
      <c r="B64" s="10"/>
      <c r="D64" s="10"/>
      <c r="E64" s="10"/>
      <c r="F64" s="10"/>
      <c r="G64" s="1"/>
    </row>
    <row r="65" spans="1:7" ht="15.75">
      <c r="A65" s="62" t="s">
        <v>0</v>
      </c>
      <c r="B65" s="62" t="s">
        <v>10</v>
      </c>
      <c r="C65" s="71" t="s">
        <v>40</v>
      </c>
      <c r="D65" s="62" t="s">
        <v>1</v>
      </c>
      <c r="E65" s="63" t="s">
        <v>2</v>
      </c>
      <c r="F65" s="63" t="s">
        <v>3</v>
      </c>
      <c r="G65" s="1"/>
    </row>
    <row r="66" spans="1:7" ht="15.75">
      <c r="A66" s="75">
        <v>1</v>
      </c>
      <c r="B66" s="58" t="s">
        <v>56</v>
      </c>
      <c r="C66" s="69">
        <v>1020</v>
      </c>
      <c r="D66" s="31">
        <v>3110</v>
      </c>
      <c r="E66" s="64">
        <v>500000</v>
      </c>
      <c r="F66" s="88" t="s">
        <v>99</v>
      </c>
      <c r="G66" s="1"/>
    </row>
    <row r="67" spans="1:7" ht="15.75">
      <c r="A67" s="75">
        <v>2</v>
      </c>
      <c r="B67" s="58" t="s">
        <v>56</v>
      </c>
      <c r="C67" s="69">
        <v>1020</v>
      </c>
      <c r="D67" s="31">
        <v>3110</v>
      </c>
      <c r="E67" s="64">
        <v>100000</v>
      </c>
      <c r="F67" s="88" t="s">
        <v>100</v>
      </c>
      <c r="G67" s="1"/>
    </row>
    <row r="68" spans="1:7" ht="15.75">
      <c r="A68" s="74">
        <v>3</v>
      </c>
      <c r="B68" s="58" t="s">
        <v>56</v>
      </c>
      <c r="C68" s="69">
        <v>1020</v>
      </c>
      <c r="D68" s="31">
        <v>3110</v>
      </c>
      <c r="E68" s="32">
        <v>100000</v>
      </c>
      <c r="F68" s="88" t="s">
        <v>101</v>
      </c>
      <c r="G68" s="1"/>
    </row>
    <row r="69" spans="1:7" ht="15.75">
      <c r="A69" s="74">
        <v>4</v>
      </c>
      <c r="B69" s="58" t="s">
        <v>56</v>
      </c>
      <c r="C69" s="69">
        <v>1020</v>
      </c>
      <c r="D69" s="31">
        <v>3110</v>
      </c>
      <c r="E69" s="32">
        <v>200000</v>
      </c>
      <c r="F69" s="88" t="s">
        <v>102</v>
      </c>
      <c r="G69" s="1"/>
    </row>
    <row r="70" spans="1:7" ht="15.75">
      <c r="A70" s="75">
        <v>5</v>
      </c>
      <c r="B70" s="58" t="s">
        <v>56</v>
      </c>
      <c r="C70" s="69">
        <v>1020</v>
      </c>
      <c r="D70" s="31">
        <v>3110</v>
      </c>
      <c r="E70" s="32">
        <v>312776.11</v>
      </c>
      <c r="F70" s="88" t="s">
        <v>103</v>
      </c>
      <c r="G70" s="1"/>
    </row>
    <row r="71" spans="1:7" ht="15.75">
      <c r="A71" s="35" t="s">
        <v>7</v>
      </c>
      <c r="B71" s="35"/>
      <c r="C71" s="35"/>
      <c r="D71" s="35"/>
      <c r="E71" s="36">
        <f>SUM(E66:E70)</f>
        <v>1212776.1099999999</v>
      </c>
      <c r="F71" s="33"/>
      <c r="G71" s="1"/>
    </row>
    <row r="72" spans="1:7" ht="5.25" customHeight="1">
      <c r="A72" s="65"/>
      <c r="B72" s="65"/>
      <c r="C72" s="65"/>
      <c r="D72" s="65"/>
      <c r="E72" s="66"/>
      <c r="F72" s="67"/>
      <c r="G72" s="1"/>
    </row>
    <row r="73" spans="1:7" ht="15.75">
      <c r="A73" s="10"/>
      <c r="B73" s="91" t="s">
        <v>68</v>
      </c>
      <c r="C73" s="91"/>
      <c r="D73" s="91"/>
      <c r="E73" s="91"/>
      <c r="F73" s="91"/>
      <c r="G73" s="1" t="s">
        <v>4</v>
      </c>
    </row>
    <row r="74" spans="1:7" ht="15.75">
      <c r="A74" s="92" t="str">
        <f>A52</f>
        <v>ЗАЛИШКИ НА 01.01.2019 РОКУ</v>
      </c>
      <c r="B74" s="92"/>
      <c r="C74" s="92"/>
      <c r="D74" s="92"/>
      <c r="E74" s="92"/>
      <c r="F74" s="92"/>
      <c r="G74" s="76">
        <v>82119.4</v>
      </c>
    </row>
    <row r="75" spans="1:7" ht="15.75">
      <c r="A75" s="93" t="str">
        <f>A53</f>
        <v>Направлено  на 01.12.2019 року                </v>
      </c>
      <c r="B75" s="93"/>
      <c r="C75" s="93"/>
      <c r="D75" s="93"/>
      <c r="E75" s="93"/>
      <c r="F75" s="93"/>
      <c r="G75" s="24">
        <f>E80</f>
        <v>82119.4</v>
      </c>
    </row>
    <row r="76" spans="1:7" ht="15.75">
      <c r="A76" s="90" t="str">
        <f>A7</f>
        <v>Залишок на 01.12.2019 року</v>
      </c>
      <c r="B76" s="90"/>
      <c r="C76" s="90"/>
      <c r="D76" s="90"/>
      <c r="E76" s="90"/>
      <c r="F76" s="90"/>
      <c r="G76" s="26">
        <f>SUM(G74-G75)</f>
        <v>0</v>
      </c>
    </row>
    <row r="77" spans="1:7" ht="15.75">
      <c r="A77" s="10"/>
      <c r="B77" s="10"/>
      <c r="D77" s="10"/>
      <c r="E77" s="10"/>
      <c r="F77" s="10"/>
      <c r="G77" s="1"/>
    </row>
    <row r="78" spans="1:7" ht="15.75">
      <c r="A78" s="62" t="s">
        <v>0</v>
      </c>
      <c r="B78" s="62" t="s">
        <v>10</v>
      </c>
      <c r="C78" s="71" t="s">
        <v>40</v>
      </c>
      <c r="D78" s="62" t="s">
        <v>1</v>
      </c>
      <c r="E78" s="63" t="s">
        <v>2</v>
      </c>
      <c r="F78" s="63" t="s">
        <v>3</v>
      </c>
      <c r="G78" s="1"/>
    </row>
    <row r="79" spans="1:7" ht="30">
      <c r="A79" s="75">
        <v>1</v>
      </c>
      <c r="B79" s="31" t="s">
        <v>104</v>
      </c>
      <c r="C79" s="69" t="s">
        <v>46</v>
      </c>
      <c r="D79" s="31">
        <v>3210</v>
      </c>
      <c r="E79" s="64">
        <v>82119.4</v>
      </c>
      <c r="F79" s="64"/>
      <c r="G79" s="1"/>
    </row>
    <row r="80" spans="1:7" ht="15.75">
      <c r="A80" s="35" t="s">
        <v>7</v>
      </c>
      <c r="B80" s="31"/>
      <c r="C80" s="69"/>
      <c r="D80" s="31"/>
      <c r="E80" s="62">
        <f>E79</f>
        <v>82119.4</v>
      </c>
      <c r="F80" s="34"/>
      <c r="G80" s="1"/>
    </row>
    <row r="81" spans="1:7" ht="15.75">
      <c r="A81" s="65"/>
      <c r="B81" s="65"/>
      <c r="C81" s="65"/>
      <c r="D81" s="65"/>
      <c r="E81" s="66"/>
      <c r="F81" s="67"/>
      <c r="G81" s="1"/>
    </row>
    <row r="82" spans="1:7" ht="12" customHeight="1">
      <c r="A82" s="17"/>
      <c r="B82" s="17"/>
      <c r="C82" s="17"/>
      <c r="D82" s="18"/>
      <c r="E82" s="19"/>
      <c r="F82" s="9"/>
      <c r="G82" s="1"/>
    </row>
    <row r="83" spans="1:7" ht="12" customHeight="1">
      <c r="A83" s="10"/>
      <c r="B83" s="91" t="s">
        <v>42</v>
      </c>
      <c r="C83" s="91"/>
      <c r="D83" s="91"/>
      <c r="E83" s="91"/>
      <c r="F83" s="91"/>
      <c r="G83" s="1" t="s">
        <v>4</v>
      </c>
    </row>
    <row r="84" spans="1:7" ht="15.75" customHeight="1">
      <c r="A84" s="92" t="s">
        <v>66</v>
      </c>
      <c r="B84" s="92"/>
      <c r="C84" s="92"/>
      <c r="D84" s="92"/>
      <c r="E84" s="92"/>
      <c r="F84" s="92"/>
      <c r="G84" s="76">
        <v>106174.5</v>
      </c>
    </row>
    <row r="85" spans="1:7" ht="15" customHeight="1">
      <c r="A85" s="89" t="str">
        <f>A6</f>
        <v>Направлено  на 01.12.2019 року                </v>
      </c>
      <c r="B85" s="89"/>
      <c r="C85" s="89"/>
      <c r="D85" s="89"/>
      <c r="E85" s="89"/>
      <c r="F85" s="89"/>
      <c r="G85" s="24">
        <f>SUM(E89:E89)</f>
        <v>0</v>
      </c>
    </row>
    <row r="86" spans="1:7" ht="16.5" customHeight="1">
      <c r="A86" s="90" t="str">
        <f>A7</f>
        <v>Залишок на 01.12.2019 року</v>
      </c>
      <c r="B86" s="90"/>
      <c r="C86" s="90"/>
      <c r="D86" s="90"/>
      <c r="E86" s="90"/>
      <c r="F86" s="90"/>
      <c r="G86" s="26">
        <f>SUM(G84-G85)</f>
        <v>106174.5</v>
      </c>
    </row>
    <row r="87" spans="1:7" ht="12" customHeight="1">
      <c r="A87" s="10"/>
      <c r="B87" s="10"/>
      <c r="C87" s="10"/>
      <c r="D87" s="10"/>
      <c r="E87" s="10"/>
      <c r="F87" s="10"/>
      <c r="G87" s="1"/>
    </row>
    <row r="88" spans="1:7" ht="12" customHeight="1">
      <c r="A88" s="62" t="s">
        <v>0</v>
      </c>
      <c r="B88" s="62" t="s">
        <v>10</v>
      </c>
      <c r="C88" s="71" t="s">
        <v>40</v>
      </c>
      <c r="D88" s="62" t="s">
        <v>1</v>
      </c>
      <c r="E88" s="63" t="s">
        <v>2</v>
      </c>
      <c r="F88" s="63" t="s">
        <v>3</v>
      </c>
      <c r="G88" s="1"/>
    </row>
    <row r="89" spans="1:7" ht="12" customHeight="1">
      <c r="A89" s="31">
        <v>1</v>
      </c>
      <c r="B89" s="31"/>
      <c r="C89" s="31"/>
      <c r="D89" s="31"/>
      <c r="E89" s="32"/>
      <c r="F89" s="34"/>
      <c r="G89" s="1"/>
    </row>
    <row r="90" spans="1:7" ht="12" customHeight="1">
      <c r="A90" s="35" t="s">
        <v>7</v>
      </c>
      <c r="B90" s="35"/>
      <c r="C90" s="35"/>
      <c r="D90" s="35"/>
      <c r="E90" s="36">
        <f>SUM(E89:E89)</f>
        <v>0</v>
      </c>
      <c r="F90" s="33"/>
      <c r="G90" s="1"/>
    </row>
    <row r="91" spans="1:7" ht="13.5" customHeight="1">
      <c r="A91" s="17"/>
      <c r="B91" s="17"/>
      <c r="C91" s="17"/>
      <c r="D91" s="18"/>
      <c r="E91" s="19"/>
      <c r="F91" s="9"/>
      <c r="G91" s="1"/>
    </row>
    <row r="92" spans="1:7" ht="15.75">
      <c r="A92" s="72"/>
      <c r="B92" s="72" t="s">
        <v>69</v>
      </c>
      <c r="C92" s="72"/>
      <c r="D92" s="72"/>
      <c r="E92" s="83">
        <f>G5+G52+G61+G74+G42</f>
        <v>6200130.57</v>
      </c>
      <c r="F92" s="72"/>
      <c r="G92" s="1"/>
    </row>
    <row r="93" spans="1:7" ht="15.75">
      <c r="A93" s="72"/>
      <c r="B93" s="72" t="s">
        <v>65</v>
      </c>
      <c r="C93" s="72"/>
      <c r="D93" s="72"/>
      <c r="E93" s="83">
        <f>E32+E58+E49+E71+E80</f>
        <v>6192191.209999999</v>
      </c>
      <c r="F93" s="72"/>
      <c r="G93" s="1"/>
    </row>
    <row r="94" spans="1:7" ht="15.75" customHeight="1">
      <c r="A94" s="5" t="s">
        <v>21</v>
      </c>
      <c r="B94" s="5"/>
      <c r="C94" s="5"/>
      <c r="D94" s="5"/>
      <c r="E94" s="5"/>
      <c r="F94" s="5"/>
      <c r="G94" s="1"/>
    </row>
    <row r="95" spans="1:7" ht="16.5" customHeight="1">
      <c r="A95" s="5" t="s">
        <v>5</v>
      </c>
      <c r="B95" s="5"/>
      <c r="C95" s="5"/>
      <c r="D95" s="5"/>
      <c r="E95" s="5"/>
      <c r="F95" s="6" t="s">
        <v>22</v>
      </c>
      <c r="G95" s="1"/>
    </row>
    <row r="97" ht="12.75">
      <c r="G97" s="52">
        <f>G5+G52+G61</f>
        <v>5963011.17</v>
      </c>
    </row>
    <row r="98" ht="12.75">
      <c r="G98" s="52">
        <f>G6+G53+G62</f>
        <v>5955071.809999999</v>
      </c>
    </row>
    <row r="99" ht="12.75">
      <c r="G99" s="52">
        <f>G97-G98</f>
        <v>7939.360000001267</v>
      </c>
    </row>
  </sheetData>
  <autoFilter ref="A10:J39"/>
  <mergeCells count="46">
    <mergeCell ref="A43:F43"/>
    <mergeCell ref="A44:F44"/>
    <mergeCell ref="A45:A46"/>
    <mergeCell ref="B45:B46"/>
    <mergeCell ref="C45:C46"/>
    <mergeCell ref="D45:D46"/>
    <mergeCell ref="E45:E46"/>
    <mergeCell ref="F45:F46"/>
    <mergeCell ref="B51:F51"/>
    <mergeCell ref="A52:F52"/>
    <mergeCell ref="A38:B38"/>
    <mergeCell ref="A34:B34"/>
    <mergeCell ref="A37:B37"/>
    <mergeCell ref="A39:B39"/>
    <mergeCell ref="A35:B35"/>
    <mergeCell ref="A36:B36"/>
    <mergeCell ref="A41:F41"/>
    <mergeCell ref="A42:F42"/>
    <mergeCell ref="A6:F6"/>
    <mergeCell ref="A7:F7"/>
    <mergeCell ref="A10:A11"/>
    <mergeCell ref="B10:B11"/>
    <mergeCell ref="D10:D11"/>
    <mergeCell ref="E10:E11"/>
    <mergeCell ref="F10:F11"/>
    <mergeCell ref="C10:C11"/>
    <mergeCell ref="B8:D8"/>
    <mergeCell ref="E8:F8"/>
    <mergeCell ref="B2:F2"/>
    <mergeCell ref="B3:F3"/>
    <mergeCell ref="B4:F4"/>
    <mergeCell ref="A5:F5"/>
    <mergeCell ref="A53:F53"/>
    <mergeCell ref="A54:F54"/>
    <mergeCell ref="B60:F60"/>
    <mergeCell ref="A61:F61"/>
    <mergeCell ref="A62:F62"/>
    <mergeCell ref="A63:F63"/>
    <mergeCell ref="B83:F83"/>
    <mergeCell ref="A84:F84"/>
    <mergeCell ref="A85:F85"/>
    <mergeCell ref="A86:F86"/>
    <mergeCell ref="B73:F73"/>
    <mergeCell ref="A74:F74"/>
    <mergeCell ref="A75:F75"/>
    <mergeCell ref="A76:F76"/>
  </mergeCells>
  <printOptions/>
  <pageMargins left="0.3937007874015748" right="0" top="0.47" bottom="0.35" header="0" footer="0"/>
  <pageSetup fitToHeight="2" horizontalDpi="600" verticalDpi="600" orientation="portrait" paperSize="9" scale="75" r:id="rId1"/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19"/>
  <sheetViews>
    <sheetView view="pageBreakPreview" zoomScaleSheetLayoutView="100" workbookViewId="0" topLeftCell="A7">
      <selection activeCell="E14" sqref="E14"/>
    </sheetView>
  </sheetViews>
  <sheetFormatPr defaultColWidth="9.00390625" defaultRowHeight="12.75"/>
  <cols>
    <col min="1" max="1" width="46.875" style="0" customWidth="1"/>
    <col min="2" max="2" width="22.75390625" style="0" customWidth="1"/>
    <col min="3" max="3" width="10.25390625" style="0" customWidth="1"/>
    <col min="4" max="4" width="11.75390625" style="0" bestFit="1" customWidth="1"/>
    <col min="7" max="7" width="15.75390625" style="0" customWidth="1"/>
    <col min="8" max="8" width="9.75390625" style="0" bestFit="1" customWidth="1"/>
  </cols>
  <sheetData>
    <row r="3" spans="1:3" ht="36" customHeight="1">
      <c r="A3" s="108" t="s">
        <v>70</v>
      </c>
      <c r="B3" s="108"/>
      <c r="C3" s="108"/>
    </row>
    <row r="5" spans="1:3" ht="33" customHeight="1">
      <c r="A5" s="39" t="s">
        <v>31</v>
      </c>
      <c r="B5" s="39" t="s">
        <v>30</v>
      </c>
      <c r="C5" s="39" t="s">
        <v>8</v>
      </c>
    </row>
    <row r="6" spans="1:3" s="37" customFormat="1" ht="43.5" customHeight="1">
      <c r="A6" s="40" t="s">
        <v>64</v>
      </c>
      <c r="B6" s="41">
        <f>'ЗАЛИШКИ НА 01.04 '!G5</f>
        <v>4266845.22</v>
      </c>
      <c r="C6" s="48">
        <v>100</v>
      </c>
    </row>
    <row r="7" spans="1:3" s="37" customFormat="1" ht="36.75" customHeight="1">
      <c r="A7" s="40" t="s">
        <v>108</v>
      </c>
      <c r="B7" s="41">
        <f>'ЗАЛИШКИ НА 01.04 '!E32</f>
        <v>4266819.859999999</v>
      </c>
      <c r="C7" s="42">
        <f>B7/B6*100</f>
        <v>99.99940564987261</v>
      </c>
    </row>
    <row r="8" spans="1:3" ht="18.75">
      <c r="A8" s="38" t="s">
        <v>32</v>
      </c>
      <c r="B8" s="39"/>
      <c r="C8" s="39"/>
    </row>
    <row r="9" spans="1:3" s="37" customFormat="1" ht="30" customHeight="1">
      <c r="A9" s="40" t="s">
        <v>26</v>
      </c>
      <c r="B9" s="41">
        <f>SUM(B10:B16)</f>
        <v>2786200</v>
      </c>
      <c r="C9" s="42">
        <f>B9/B7*100</f>
        <v>65.29921795198544</v>
      </c>
    </row>
    <row r="10" spans="1:8" ht="25.5" customHeight="1">
      <c r="A10" s="43" t="s">
        <v>27</v>
      </c>
      <c r="B10" s="44">
        <f>'ЗАЛИШКИ НА 01.04 '!E21+'ЗАЛИШКИ НА 01.04 '!E22+'ЗАЛИШКИ НА 01.04 '!E23+'ЗАЛИШКИ НА 01.04 '!E24+'ЗАЛИШКИ НА 01.04 '!E25+'ЗАЛИШКИ НА 01.04 '!E26+'ЗАЛИШКИ НА 01.04 '!E27+'ЗАЛИШКИ НА 01.04 '!E28+'ЗАЛИШКИ НА 01.04 '!E29+'ЗАЛИШКИ НА 01.04 '!E30+'ЗАЛИШКИ НА 01.04 '!E31</f>
        <v>2466200</v>
      </c>
      <c r="C10" s="45">
        <f>B10/B7*100</f>
        <v>57.79948722747344</v>
      </c>
      <c r="D10" s="52"/>
      <c r="E10" s="51"/>
      <c r="G10" s="52"/>
      <c r="H10" s="52"/>
    </row>
    <row r="11" spans="1:8" ht="27" customHeight="1">
      <c r="A11" s="46" t="s">
        <v>28</v>
      </c>
      <c r="B11" s="44">
        <f>'ЗАЛИШКИ НА 01.04 '!E13+'ЗАЛИШКИ НА 01.04 '!E15</f>
        <v>320000</v>
      </c>
      <c r="C11" s="45">
        <f>B11/B7*100</f>
        <v>7.499730724512004</v>
      </c>
      <c r="G11" s="52"/>
      <c r="H11" s="52"/>
    </row>
    <row r="12" spans="1:8" ht="27" customHeight="1">
      <c r="A12" s="46" t="s">
        <v>35</v>
      </c>
      <c r="B12" s="44"/>
      <c r="C12" s="45">
        <f>B12/B7*100</f>
        <v>0</v>
      </c>
      <c r="G12" s="52"/>
      <c r="H12" s="52"/>
    </row>
    <row r="13" spans="1:8" ht="27" customHeight="1">
      <c r="A13" s="46" t="s">
        <v>36</v>
      </c>
      <c r="B13" s="44"/>
      <c r="C13" s="45">
        <f>B13/B7*100</f>
        <v>0</v>
      </c>
      <c r="G13" s="52"/>
      <c r="H13" s="52"/>
    </row>
    <row r="14" spans="1:8" ht="27" customHeight="1">
      <c r="A14" s="46" t="s">
        <v>37</v>
      </c>
      <c r="B14" s="44"/>
      <c r="C14" s="45">
        <f>B14/B7*100</f>
        <v>0</v>
      </c>
      <c r="G14" s="52"/>
      <c r="H14" s="52"/>
    </row>
    <row r="15" spans="1:3" ht="37.5">
      <c r="A15" s="49" t="s">
        <v>33</v>
      </c>
      <c r="B15" s="44"/>
      <c r="C15" s="57">
        <f>B15/B7*100</f>
        <v>0</v>
      </c>
    </row>
    <row r="16" spans="1:3" ht="18.75">
      <c r="A16" s="50" t="s">
        <v>34</v>
      </c>
      <c r="B16" s="44"/>
      <c r="C16" s="45">
        <f>B16/B7*100</f>
        <v>0</v>
      </c>
    </row>
    <row r="17" spans="1:3" s="37" customFormat="1" ht="36.75" customHeight="1">
      <c r="A17" s="47" t="s">
        <v>29</v>
      </c>
      <c r="B17" s="41">
        <f>B7-B9</f>
        <v>1480619.8599999994</v>
      </c>
      <c r="C17" s="42">
        <f>B17/B7*100</f>
        <v>34.70078204801455</v>
      </c>
    </row>
    <row r="19" spans="1:2" ht="20.25">
      <c r="A19" s="55">
        <v>0.8</v>
      </c>
      <c r="B19" s="56">
        <f>B6*0.8</f>
        <v>3413476.176</v>
      </c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u252108</cp:lastModifiedBy>
  <cp:lastPrinted>2019-08-08T12:17:07Z</cp:lastPrinted>
  <dcterms:created xsi:type="dcterms:W3CDTF">2003-05-22T08:26:54Z</dcterms:created>
  <dcterms:modified xsi:type="dcterms:W3CDTF">2019-12-17T14:09:55Z</dcterms:modified>
  <cp:category/>
  <cp:version/>
  <cp:contentType/>
  <cp:contentStatus/>
</cp:coreProperties>
</file>